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3" i="8"/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56" i="8"/>
  <c r="C144"/>
  <c r="C106"/>
  <c r="C118" s="1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D70" i="7"/>
  <c r="F11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AC47" i="5"/>
  <c r="P47"/>
  <c r="AC51"/>
  <c r="AC49"/>
  <c r="AC43"/>
  <c r="AC42"/>
  <c r="AC41"/>
  <c r="AC40"/>
  <c r="P51"/>
  <c r="P49"/>
  <c r="P43"/>
  <c r="P42"/>
  <c r="P41"/>
  <c r="P40"/>
  <c r="D52"/>
  <c r="C52"/>
  <c r="C18"/>
  <c r="G26" i="3"/>
  <c r="AD44" i="5" l="1"/>
  <c r="AD48"/>
  <c r="AD50"/>
  <c r="C157" i="8"/>
  <c r="AD41" i="5"/>
  <c r="AD51"/>
  <c r="I57" i="1"/>
  <c r="I30"/>
  <c r="N57"/>
  <c r="N30"/>
  <c r="AD42" i="5"/>
  <c r="C70" i="7"/>
  <c r="G70" s="1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<sst xmlns="http://schemas.openxmlformats.org/spreadsheetml/2006/main" count="546" uniqueCount="285">
  <si>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</si>
  <si>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</si>
  <si>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</si>
  <si>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</si>
  <si>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</si>
  <si>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</si>
  <si>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</si>
  <si>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</si>
  <si>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</si>
  <si>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</si>
  <si>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</si>
  <si>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</si>
  <si>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</si>
  <si>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</si>
  <si>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</si>
  <si>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</si>
  <si>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</si>
  <si>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</si>
  <si>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</si>
  <si>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</si>
  <si>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</si>
  <si>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</si>
  <si>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</si>
  <si>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</si>
  <si>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</si>
  <si>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</si>
  <si>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</si>
  <si>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</si>
  <si>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</si>
  <si>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</si>
  <si>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</si>
  <si>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</si>
  <si>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</si>
  <si>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</si>
  <si>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</si>
  <si>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</si>
  <si>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</si>
  <si>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</si>
  <si>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</si>
  <si>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</si>
  <si>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</si>
  <si>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</si>
  <si>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</si>
  <si>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</si>
  <si>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</si>
  <si>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</si>
  <si>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</si>
  <si>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</si>
  <si>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</si>
  <si>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</si>
  <si>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</si>
  <si>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</si>
  <si>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</si>
  <si>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</si>
  <si>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</si>
  <si>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</si>
  <si>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</si>
  <si>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</si>
  <si>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</si>
  <si>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</si>
  <si>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</si>
  <si>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</si>
  <si>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</si>
  <si>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</si>
  <si>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</si>
  <si>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</si>
  <si>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</si>
  <si>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</si>
  <si>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</si>
  <si>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</si>
  <si>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</si>
  <si>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</si>
  <si>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</si>
  <si>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</si>
  <si>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</si>
  <si>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</si>
  <si>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</si>
  <si>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</si>
  <si>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</si>
  <si>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</si>
  <si>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</si>
  <si>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</si>
  <si>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</si>
  <si>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</si>
  <si>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</si>
  <si>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</si>
  <si>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</si>
  <si>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</si>
  <si>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</si>
  <si>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</si>
  <si>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</si>
  <si>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</si>
  <si>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</si>
  <si>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</si>
  <si>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</si>
  <si>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</si>
  <si>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</si>
  <si>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</si>
  <si>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</si>
  <si>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</si>
  <si>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</si>
  <si>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</si>
  <si>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</si>
  <si>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</si>
  <si>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</si>
  <si>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</si>
  <si>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</si>
  <si>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</si>
  <si>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</si>
  <si>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</si>
  <si>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</si>
  <si>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</si>
  <si>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</si>
  <si>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</si>
  <si>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</si>
  <si>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</si>
  <si>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</si>
  <si>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</si>
  <si>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</si>
  <si>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</si>
  <si>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</si>
  <si>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</si>
  <si>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</si>
  <si>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</si>
  <si>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</si>
  <si>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</si>
  <si>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</si>
  <si>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</si>
  <si>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</si>
  <si>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</si>
  <si>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</si>
  <si>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</si>
  <si>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</si>
  <si>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</si>
  <si>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</si>
  <si>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</si>
  <si>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</si>
  <si>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</si>
  <si>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</si>
  <si>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</si>
  <si>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</si>
  <si>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</si>
  <si>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</si>
  <si>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</si>
  <si>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</si>
  <si>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</si>
  <si>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</si>
  <si>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</si>
  <si>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</si>
  <si>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</si>
  <si>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</si>
  <si>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</si>
  <si>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</si>
  <si>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</si>
  <si>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</si>
  <si>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</si>
  <si>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</si>
  <si>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</si>
  <si>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</si>
  <si>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</si>
  <si>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</si>
  <si>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</si>
  <si>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</si>
  <si>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</si>
  <si>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</si>
  <si>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</si>
  <si>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</si>
  <si>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</si>
  <si>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</si>
  <si>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</si>
  <si>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</si>
  <si>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</si>
  <si>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</si>
  <si>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</si>
  <si>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</si>
  <si>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</si>
  <si>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</si>
  <si>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</si>
  <si>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</si>
  <si>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</si>
  <si>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</si>
  <si>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</si>
  <si>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</si>
  <si>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</si>
  <si>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</si>
  <si>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</si>
  <si>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</si>
  <si>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</si>
  <si>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</si>
  <si>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</si>
  <si>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</si>
  <si>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</si>
  <si>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</si>
  <si>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</si>
  <si>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</si>
  <si>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</si>
  <si>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</si>
  <si>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</si>
  <si>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</si>
  <si>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</si>
  <si>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</si>
  <si>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</si>
  <si>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</si>
  <si>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</si>
  <si>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</si>
  <si>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</si>
  <si>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</si>
  <si>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</si>
  <si>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</si>
  <si>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</si>
  <si>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</si>
  <si>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</si>
  <si>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</si>
  <si>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</si>
  <si>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</si>
  <si>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</si>
  <si>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</si>
  <si>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</si>
  <si>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</si>
  <si>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</si>
  <si>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</si>
  <si>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</si>
  <si>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</si>
  <si>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</si>
  <si>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</si>
  <si>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</si>
  <si>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</si>
  <si>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</si>
  <si>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</si>
  <si>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</si>
  <si>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</si>
  <si>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</si>
  <si>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</si>
  <si>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</si>
  <si>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</si>
  <si>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</si>
  <si>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</si>
  <si>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</si>
  <si>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</si>
  <si>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</si>
  <si>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</si>
  <si>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</si>
  <si>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</si>
  <si>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</si>
  <si>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</si>
  <si>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</si>
  <si>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</si>
  <si>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</si>
  <si>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</si>
  <si>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</si>
  <si>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</si>
  <si>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</si>
  <si>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</si>
  <si>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</si>
  <si>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</si>
  <si>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</si>
  <si>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</si>
  <si>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</si>
  <si>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</si>
  <si>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</si>
  <si>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</si>
  <si>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</si>
  <si>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</si>
  <si>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</si>
  <si>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</si>
  <si>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</si>
  <si>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</si>
  <si>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</si>
  <si>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</si>
  <si>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</si>
  <si>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</si>
  <si>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</si>
  <si>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</si>
  <si>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เงินรับฝาก-เงินประกันซอง</t>
  </si>
  <si>
    <t>ปีงบประมาณ 2561  ประจำเดือน  มิถุนายน  พ.ศ.2561</t>
  </si>
  <si>
    <t>ณ   วันที่   30      มิถุนายน    2561</t>
  </si>
  <si>
    <t xml:space="preserve">ณ     30   มิถุนายน   2561     </t>
  </si>
  <si>
    <t>ณ  30  มิถุนายน   2561</t>
  </si>
  <si>
    <t>ยอดคงเหลือตามรายงานธนาคาร ณ วันที่ 30  มิถุนายน  2561</t>
  </si>
  <si>
    <t>ยอดคงเหลือตามบัญชี ณ วันที่ 30  มิถุนายน  2561</t>
  </si>
  <si>
    <t>ลงชื่อ……...…………..…..วันที่    30  มิ.ย. 61</t>
  </si>
  <si>
    <t>ณ   วันที่   30  มิถุนายน   2561</t>
  </si>
  <si>
    <t>27  มิ.ย.  61                                   28305304</t>
  </si>
  <si>
    <t>27  มิ.ย.  61                                   28305306</t>
  </si>
  <si>
    <t>29  มิ.ย.  61                                   28305308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</si>
</sst>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62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39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39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0" xfId="0" applyFont="1" applyBorder="1"/>
    <xf numFmtId="0" fontId="52" fillId="0" borderId="36" xfId="0" applyFont="1" applyBorder="1" applyAlignment="1">
      <alignment horizontal="center"/>
    </xf>
    <xf numFmtId="0" fontId="51" fillId="0" borderId="40" xfId="0" applyFont="1" applyBorder="1"/>
    <xf numFmtId="43" fontId="51" fillId="0" borderId="37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8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1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1" fillId="0" borderId="42" xfId="2" applyFont="1" applyBorder="1"/>
    <xf numFmtId="0" fontId="1" fillId="0" borderId="0" xfId="0" applyFont="1" applyFill="1" applyBorder="1"/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tabSelected="1" workbookViewId="0">
      <pane ySplit="3" topLeftCell="A19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07"/>
      <c r="B1" s="308"/>
      <c r="C1" s="308"/>
      <c r="D1" s="308"/>
      <c r="E1" s="308"/>
      <c r="G1" s="309" t="s">
        <v>133</v>
      </c>
      <c r="H1" s="308"/>
      <c r="I1" s="308"/>
      <c r="J1" s="308"/>
      <c r="K1" s="308"/>
      <c r="O1" s="1"/>
    </row>
    <row r="2" spans="1:16" ht="21.2" customHeight="1">
      <c r="G2" s="310" t="s">
        <v>0</v>
      </c>
      <c r="H2" s="308"/>
      <c r="I2" s="308"/>
      <c r="J2" s="308"/>
      <c r="K2" s="308"/>
    </row>
    <row r="3" spans="1:16" ht="21.2" customHeight="1">
      <c r="G3" s="309" t="s">
        <v>274</v>
      </c>
      <c r="H3" s="308"/>
      <c r="I3" s="308"/>
      <c r="J3" s="308"/>
      <c r="K3" s="308"/>
    </row>
    <row r="4" spans="1:16">
      <c r="A4" s="311" t="s">
        <v>1</v>
      </c>
      <c r="B4" s="296"/>
      <c r="C4" s="296"/>
      <c r="D4" s="296"/>
      <c r="E4" s="296"/>
      <c r="F4" s="296"/>
      <c r="G4" s="296"/>
      <c r="H4" s="296"/>
      <c r="I4" s="297"/>
      <c r="J4" s="3" t="s">
        <v>2</v>
      </c>
      <c r="K4" s="312" t="s">
        <v>3</v>
      </c>
      <c r="L4" s="313"/>
      <c r="M4" s="314"/>
      <c r="N4" s="312" t="s">
        <v>4</v>
      </c>
      <c r="O4" s="313"/>
      <c r="P4" s="314"/>
    </row>
    <row r="5" spans="1:16" ht="40.5" customHeight="1">
      <c r="A5" s="311" t="s">
        <v>5</v>
      </c>
      <c r="B5" s="296"/>
      <c r="C5" s="297"/>
      <c r="E5" s="311" t="s">
        <v>6</v>
      </c>
      <c r="F5" s="296"/>
      <c r="G5" s="297"/>
      <c r="H5" s="2" t="s">
        <v>7</v>
      </c>
      <c r="I5" s="2" t="s">
        <v>8</v>
      </c>
      <c r="J5" s="4" t="s">
        <v>9</v>
      </c>
      <c r="K5" s="316" t="s">
        <v>9</v>
      </c>
      <c r="L5" s="317"/>
      <c r="M5" s="318"/>
      <c r="N5" s="316" t="s">
        <v>10</v>
      </c>
      <c r="O5" s="317"/>
      <c r="P5" s="318"/>
    </row>
    <row r="6" spans="1:16">
      <c r="A6" s="315" t="s">
        <v>9</v>
      </c>
      <c r="B6" s="296"/>
      <c r="C6" s="297"/>
      <c r="E6" s="301" t="s">
        <v>9</v>
      </c>
      <c r="F6" s="296"/>
      <c r="G6" s="297"/>
      <c r="H6" s="5" t="s">
        <v>9</v>
      </c>
      <c r="I6" s="273">
        <v>35803391.049999997</v>
      </c>
      <c r="J6" s="6" t="s">
        <v>11</v>
      </c>
      <c r="K6" s="315" t="s">
        <v>9</v>
      </c>
      <c r="L6" s="296"/>
      <c r="M6" s="297"/>
      <c r="N6" s="327">
        <v>36925157.170000002</v>
      </c>
      <c r="O6" s="328"/>
      <c r="P6" s="329"/>
    </row>
    <row r="7" spans="1:16">
      <c r="A7" s="298">
        <v>270000</v>
      </c>
      <c r="B7" s="299"/>
      <c r="C7" s="300"/>
      <c r="E7" s="301" t="s">
        <v>12</v>
      </c>
      <c r="F7" s="296"/>
      <c r="G7" s="297"/>
      <c r="H7" s="77">
        <v>270000</v>
      </c>
      <c r="I7" s="82">
        <v>274299.98</v>
      </c>
      <c r="J7" s="7" t="s">
        <v>13</v>
      </c>
      <c r="K7" s="295">
        <v>41100000</v>
      </c>
      <c r="L7" s="296"/>
      <c r="M7" s="297"/>
      <c r="N7" s="298">
        <v>6215.1</v>
      </c>
      <c r="O7" s="299"/>
      <c r="P7" s="300"/>
    </row>
    <row r="8" spans="1:16">
      <c r="A8" s="298">
        <v>314000</v>
      </c>
      <c r="B8" s="299"/>
      <c r="C8" s="300"/>
      <c r="E8" s="301" t="s">
        <v>12</v>
      </c>
      <c r="F8" s="296"/>
      <c r="G8" s="297"/>
      <c r="H8" s="77">
        <v>314000</v>
      </c>
      <c r="I8" s="82">
        <v>228102.9</v>
      </c>
      <c r="J8" s="7" t="s">
        <v>14</v>
      </c>
      <c r="K8" s="295">
        <v>41200000</v>
      </c>
      <c r="L8" s="296"/>
      <c r="M8" s="297"/>
      <c r="N8" s="298">
        <v>19709</v>
      </c>
      <c r="O8" s="299"/>
      <c r="P8" s="300"/>
    </row>
    <row r="9" spans="1:16">
      <c r="A9" s="298">
        <v>120000</v>
      </c>
      <c r="B9" s="299"/>
      <c r="C9" s="300"/>
      <c r="E9" s="301" t="s">
        <v>12</v>
      </c>
      <c r="F9" s="296"/>
      <c r="G9" s="297"/>
      <c r="H9" s="77">
        <v>120000</v>
      </c>
      <c r="I9" s="82">
        <v>86800.61</v>
      </c>
      <c r="J9" s="7" t="s">
        <v>15</v>
      </c>
      <c r="K9" s="295">
        <v>41300000</v>
      </c>
      <c r="L9" s="296"/>
      <c r="M9" s="297"/>
      <c r="N9" s="326">
        <v>0</v>
      </c>
      <c r="O9" s="296"/>
      <c r="P9" s="297"/>
    </row>
    <row r="10" spans="1:16">
      <c r="A10" s="298">
        <v>50000</v>
      </c>
      <c r="B10" s="299"/>
      <c r="C10" s="300"/>
      <c r="E10" s="301" t="s">
        <v>12</v>
      </c>
      <c r="F10" s="296"/>
      <c r="G10" s="297"/>
      <c r="H10" s="77">
        <v>50000</v>
      </c>
      <c r="I10" s="82">
        <v>284260</v>
      </c>
      <c r="J10" s="7" t="s">
        <v>16</v>
      </c>
      <c r="K10" s="295">
        <v>41500000</v>
      </c>
      <c r="L10" s="296"/>
      <c r="M10" s="297"/>
      <c r="N10" s="298">
        <v>65450</v>
      </c>
      <c r="O10" s="299"/>
      <c r="P10" s="300"/>
    </row>
    <row r="11" spans="1:16">
      <c r="A11" s="298">
        <v>17422000</v>
      </c>
      <c r="B11" s="299"/>
      <c r="C11" s="300"/>
      <c r="E11" s="301" t="s">
        <v>12</v>
      </c>
      <c r="F11" s="296"/>
      <c r="G11" s="297"/>
      <c r="H11" s="77">
        <v>17422000</v>
      </c>
      <c r="I11" s="82">
        <v>15336671.390000001</v>
      </c>
      <c r="J11" s="7" t="s">
        <v>17</v>
      </c>
      <c r="K11" s="295">
        <v>42100000</v>
      </c>
      <c r="L11" s="296"/>
      <c r="M11" s="297"/>
      <c r="N11" s="298">
        <v>0</v>
      </c>
      <c r="O11" s="299"/>
      <c r="P11" s="300"/>
    </row>
    <row r="12" spans="1:16">
      <c r="A12" s="298">
        <v>29044000</v>
      </c>
      <c r="B12" s="299"/>
      <c r="C12" s="300"/>
      <c r="E12" s="301" t="s">
        <v>12</v>
      </c>
      <c r="F12" s="296"/>
      <c r="G12" s="297"/>
      <c r="H12" s="77">
        <v>29044000</v>
      </c>
      <c r="I12" s="82">
        <v>21096010</v>
      </c>
      <c r="J12" s="7" t="s">
        <v>18</v>
      </c>
      <c r="K12" s="295">
        <v>43100000</v>
      </c>
      <c r="L12" s="296"/>
      <c r="M12" s="297"/>
      <c r="N12" s="298">
        <v>0</v>
      </c>
      <c r="O12" s="299"/>
      <c r="P12" s="300"/>
    </row>
    <row r="13" spans="1:16">
      <c r="A13" s="319">
        <f>SUM(A7:A12)</f>
        <v>47220000</v>
      </c>
      <c r="B13" s="299"/>
      <c r="C13" s="300"/>
      <c r="E13" s="320" t="s">
        <v>12</v>
      </c>
      <c r="F13" s="321"/>
      <c r="G13" s="322"/>
      <c r="H13" s="78">
        <f>SUM(H7:H12)</f>
        <v>47220000</v>
      </c>
      <c r="I13" s="83">
        <f>SUM(I7:I12)</f>
        <v>37306144.880000003</v>
      </c>
      <c r="J13" s="9" t="s">
        <v>197</v>
      </c>
      <c r="K13" s="325" t="s">
        <v>20</v>
      </c>
      <c r="L13" s="296"/>
      <c r="M13" s="297"/>
      <c r="N13" s="323">
        <f>SUM(N7:N12)</f>
        <v>91374.1</v>
      </c>
      <c r="O13" s="296"/>
      <c r="P13" s="297"/>
    </row>
    <row r="14" spans="1:16">
      <c r="A14" s="323">
        <f>A13</f>
        <v>47220000</v>
      </c>
      <c r="B14" s="296"/>
      <c r="C14" s="297"/>
      <c r="E14" s="324" t="s">
        <v>12</v>
      </c>
      <c r="F14" s="296"/>
      <c r="G14" s="297"/>
      <c r="H14" s="78">
        <f>H13</f>
        <v>47220000</v>
      </c>
      <c r="I14" s="83">
        <f>I13</f>
        <v>37306144.880000003</v>
      </c>
      <c r="J14" s="9" t="s">
        <v>19</v>
      </c>
      <c r="K14" s="325" t="s">
        <v>20</v>
      </c>
      <c r="L14" s="296"/>
      <c r="M14" s="297"/>
      <c r="N14" s="323">
        <f>N13</f>
        <v>91374.1</v>
      </c>
      <c r="O14" s="296"/>
      <c r="P14" s="297"/>
    </row>
    <row r="15" spans="1:16">
      <c r="A15" s="302" t="s">
        <v>12</v>
      </c>
      <c r="B15" s="299"/>
      <c r="C15" s="300"/>
      <c r="E15" s="287">
        <v>0</v>
      </c>
      <c r="F15" s="288"/>
      <c r="G15" s="289"/>
      <c r="H15" s="5" t="s">
        <v>12</v>
      </c>
      <c r="I15" s="82">
        <v>180537.89</v>
      </c>
      <c r="J15" s="7" t="s">
        <v>21</v>
      </c>
      <c r="K15" s="295">
        <v>21040001</v>
      </c>
      <c r="L15" s="296"/>
      <c r="M15" s="297"/>
      <c r="N15" s="298">
        <v>19417.97</v>
      </c>
      <c r="O15" s="299"/>
      <c r="P15" s="300"/>
    </row>
    <row r="16" spans="1:16" s="208" customFormat="1" ht="16.5" customHeight="1">
      <c r="A16" s="209"/>
      <c r="B16" s="290" t="s">
        <v>12</v>
      </c>
      <c r="C16" s="291"/>
      <c r="E16" s="287">
        <v>0</v>
      </c>
      <c r="F16" s="288"/>
      <c r="G16" s="289"/>
      <c r="H16" s="207">
        <v>0</v>
      </c>
      <c r="I16" s="204">
        <v>0</v>
      </c>
      <c r="J16" s="7" t="s">
        <v>210</v>
      </c>
      <c r="K16" s="282">
        <v>21040005</v>
      </c>
      <c r="L16" s="283"/>
      <c r="M16" s="284"/>
      <c r="N16" s="285">
        <v>0</v>
      </c>
      <c r="O16" s="286"/>
      <c r="P16" s="205">
        <f>SUM(N16)</f>
        <v>0</v>
      </c>
    </row>
    <row r="17" spans="1:16">
      <c r="A17" s="301" t="s">
        <v>12</v>
      </c>
      <c r="B17" s="296"/>
      <c r="C17" s="297"/>
      <c r="E17" s="287">
        <v>0</v>
      </c>
      <c r="F17" s="288"/>
      <c r="G17" s="289"/>
      <c r="H17" s="5" t="s">
        <v>12</v>
      </c>
      <c r="I17" s="82">
        <v>91446.25</v>
      </c>
      <c r="J17" s="7" t="s">
        <v>38</v>
      </c>
      <c r="K17" s="295">
        <v>21040008</v>
      </c>
      <c r="L17" s="296"/>
      <c r="M17" s="297"/>
      <c r="N17" s="298">
        <v>0</v>
      </c>
      <c r="O17" s="299"/>
      <c r="P17" s="300"/>
    </row>
    <row r="18" spans="1:16" s="70" customFormat="1" ht="18" customHeight="1">
      <c r="A18" s="71"/>
      <c r="B18" s="305" t="s">
        <v>12</v>
      </c>
      <c r="C18" s="306"/>
      <c r="E18" s="301" t="s">
        <v>12</v>
      </c>
      <c r="F18" s="296"/>
      <c r="G18" s="297"/>
      <c r="H18" s="80">
        <v>0</v>
      </c>
      <c r="I18" s="82">
        <v>61781</v>
      </c>
      <c r="J18" s="7" t="s">
        <v>22</v>
      </c>
      <c r="K18" s="295">
        <v>21040013</v>
      </c>
      <c r="L18" s="296"/>
      <c r="M18" s="297"/>
      <c r="N18" s="303">
        <v>7800</v>
      </c>
      <c r="O18" s="304"/>
      <c r="P18" s="85">
        <f t="shared" ref="P18:P23" si="0">SUM(N18)</f>
        <v>7800</v>
      </c>
    </row>
    <row r="19" spans="1:16" s="70" customFormat="1">
      <c r="A19" s="71"/>
      <c r="B19" s="69"/>
      <c r="C19" s="79">
        <v>0</v>
      </c>
      <c r="E19" s="287">
        <v>0</v>
      </c>
      <c r="F19" s="288"/>
      <c r="G19" s="289"/>
      <c r="H19" s="80">
        <v>0</v>
      </c>
      <c r="I19" s="82">
        <v>0</v>
      </c>
      <c r="J19" s="7" t="s">
        <v>39</v>
      </c>
      <c r="K19" s="295">
        <v>21040014</v>
      </c>
      <c r="L19" s="296"/>
      <c r="M19" s="297"/>
      <c r="N19" s="303">
        <v>0</v>
      </c>
      <c r="O19" s="304"/>
      <c r="P19" s="85">
        <f t="shared" si="0"/>
        <v>0</v>
      </c>
    </row>
    <row r="20" spans="1:16" s="157" customFormat="1" ht="15.75" customHeight="1">
      <c r="A20" s="159"/>
      <c r="B20" s="158"/>
      <c r="C20" s="79">
        <v>0</v>
      </c>
      <c r="E20" s="292">
        <v>0</v>
      </c>
      <c r="F20" s="293"/>
      <c r="G20" s="294"/>
      <c r="H20" s="160">
        <v>0</v>
      </c>
      <c r="I20" s="161">
        <v>600000</v>
      </c>
      <c r="J20" s="7" t="s">
        <v>271</v>
      </c>
      <c r="K20" s="282">
        <v>11044000</v>
      </c>
      <c r="L20" s="283"/>
      <c r="M20" s="284"/>
      <c r="N20" s="285">
        <v>0</v>
      </c>
      <c r="O20" s="286"/>
      <c r="P20" s="85">
        <f t="shared" si="0"/>
        <v>0</v>
      </c>
    </row>
    <row r="21" spans="1:16" s="196" customFormat="1">
      <c r="A21" s="194"/>
      <c r="B21" s="193"/>
      <c r="C21" s="79">
        <v>0</v>
      </c>
      <c r="E21" s="198"/>
      <c r="F21" s="199"/>
      <c r="G21" s="200">
        <v>0</v>
      </c>
      <c r="H21" s="195">
        <v>0</v>
      </c>
      <c r="I21" s="197">
        <v>0</v>
      </c>
      <c r="J21" s="7" t="s">
        <v>206</v>
      </c>
      <c r="K21" s="282">
        <v>11043001</v>
      </c>
      <c r="L21" s="283"/>
      <c r="M21" s="284"/>
      <c r="N21" s="285">
        <v>0</v>
      </c>
      <c r="O21" s="286"/>
      <c r="P21" s="85">
        <f t="shared" si="0"/>
        <v>0</v>
      </c>
    </row>
    <row r="22" spans="1:16" s="208" customFormat="1">
      <c r="A22" s="206"/>
      <c r="B22" s="330">
        <v>0</v>
      </c>
      <c r="C22" s="331"/>
      <c r="E22" s="292">
        <v>0</v>
      </c>
      <c r="F22" s="293"/>
      <c r="G22" s="294"/>
      <c r="H22" s="207">
        <v>0</v>
      </c>
      <c r="I22" s="204">
        <v>0</v>
      </c>
      <c r="J22" s="7" t="s">
        <v>151</v>
      </c>
      <c r="K22" s="282">
        <v>11042000</v>
      </c>
      <c r="L22" s="283"/>
      <c r="M22" s="284"/>
      <c r="N22" s="285">
        <v>0</v>
      </c>
      <c r="O22" s="286"/>
      <c r="P22" s="85">
        <f t="shared" si="0"/>
        <v>0</v>
      </c>
    </row>
    <row r="23" spans="1:16" s="240" customFormat="1" ht="17.25" customHeight="1">
      <c r="A23" s="239"/>
      <c r="B23" s="223"/>
      <c r="C23" s="245">
        <v>0</v>
      </c>
      <c r="E23" s="242"/>
      <c r="F23" s="243"/>
      <c r="G23" s="244">
        <v>0</v>
      </c>
      <c r="H23" s="241">
        <v>0</v>
      </c>
      <c r="I23" s="238">
        <v>79050</v>
      </c>
      <c r="J23" s="7" t="s">
        <v>213</v>
      </c>
      <c r="K23" s="282">
        <v>11041000</v>
      </c>
      <c r="L23" s="283"/>
      <c r="M23" s="284"/>
      <c r="N23" s="285">
        <v>0</v>
      </c>
      <c r="O23" s="286"/>
      <c r="P23" s="85">
        <f t="shared" si="0"/>
        <v>0</v>
      </c>
    </row>
    <row r="24" spans="1:16" s="217" customFormat="1">
      <c r="A24" s="215"/>
      <c r="B24" s="223"/>
      <c r="C24" s="222">
        <v>0</v>
      </c>
      <c r="E24" s="218"/>
      <c r="F24" s="219"/>
      <c r="G24" s="220">
        <v>0</v>
      </c>
      <c r="H24" s="216">
        <v>0</v>
      </c>
      <c r="I24" s="221">
        <v>228.07</v>
      </c>
      <c r="J24" s="7" t="s">
        <v>227</v>
      </c>
      <c r="K24" s="295">
        <v>21040099</v>
      </c>
      <c r="L24" s="296"/>
      <c r="M24" s="297"/>
      <c r="N24" s="285">
        <v>0</v>
      </c>
      <c r="O24" s="286"/>
      <c r="P24" s="85">
        <f>SUM(N24:O24)</f>
        <v>0</v>
      </c>
    </row>
    <row r="25" spans="1:16" s="248" customFormat="1" ht="14.25" customHeight="1">
      <c r="A25" s="247"/>
      <c r="B25" s="223"/>
      <c r="C25" s="253">
        <v>0</v>
      </c>
      <c r="E25" s="250"/>
      <c r="F25" s="251"/>
      <c r="G25" s="252">
        <v>0</v>
      </c>
      <c r="H25" s="249">
        <v>0</v>
      </c>
      <c r="I25" s="246">
        <v>0</v>
      </c>
      <c r="J25" s="7" t="s">
        <v>273</v>
      </c>
      <c r="K25" s="295">
        <v>21040007</v>
      </c>
      <c r="L25" s="296"/>
      <c r="M25" s="297"/>
      <c r="N25" s="303">
        <v>0</v>
      </c>
      <c r="O25" s="304"/>
      <c r="P25" s="85">
        <f>SUM(N25:O25)</f>
        <v>0</v>
      </c>
    </row>
    <row r="26" spans="1:16">
      <c r="A26" s="301" t="s">
        <v>12</v>
      </c>
      <c r="B26" s="296"/>
      <c r="C26" s="297"/>
      <c r="E26" s="301" t="s">
        <v>12</v>
      </c>
      <c r="F26" s="296"/>
      <c r="G26" s="297"/>
      <c r="H26" s="5" t="s">
        <v>12</v>
      </c>
      <c r="I26" s="84">
        <v>10872</v>
      </c>
      <c r="J26" s="7" t="s">
        <v>231</v>
      </c>
      <c r="K26" s="295">
        <v>21040099</v>
      </c>
      <c r="L26" s="296"/>
      <c r="M26" s="297"/>
      <c r="N26" s="298">
        <v>0</v>
      </c>
      <c r="O26" s="299"/>
      <c r="P26" s="300"/>
    </row>
    <row r="27" spans="1:16" s="278" customFormat="1">
      <c r="A27" s="274"/>
      <c r="B27" s="275"/>
      <c r="C27" s="276"/>
      <c r="E27" s="274"/>
      <c r="F27" s="275"/>
      <c r="G27" s="276"/>
      <c r="H27" s="274"/>
      <c r="I27" s="279">
        <v>16000</v>
      </c>
      <c r="J27" s="7" t="s">
        <v>266</v>
      </c>
      <c r="K27" s="295">
        <v>21040099</v>
      </c>
      <c r="L27" s="296"/>
      <c r="M27" s="297"/>
      <c r="N27" s="285">
        <v>0</v>
      </c>
      <c r="O27" s="286"/>
      <c r="P27" s="277"/>
    </row>
    <row r="28" spans="1:16" s="166" customFormat="1">
      <c r="A28" s="165"/>
      <c r="B28" s="305" t="s">
        <v>12</v>
      </c>
      <c r="C28" s="306"/>
      <c r="E28" s="301" t="s">
        <v>12</v>
      </c>
      <c r="F28" s="296"/>
      <c r="G28" s="297"/>
      <c r="H28" s="165" t="s">
        <v>12</v>
      </c>
      <c r="I28" s="168">
        <v>2351.0500000000002</v>
      </c>
      <c r="J28" s="7" t="s">
        <v>40</v>
      </c>
      <c r="K28" s="295">
        <v>31000000</v>
      </c>
      <c r="L28" s="296"/>
      <c r="M28" s="297"/>
      <c r="N28" s="303">
        <v>0</v>
      </c>
      <c r="O28" s="304"/>
      <c r="P28" s="167">
        <f>SUM(N28)</f>
        <v>0</v>
      </c>
    </row>
    <row r="29" spans="1:16" ht="14.25" customHeight="1">
      <c r="A29" s="301" t="s">
        <v>12</v>
      </c>
      <c r="B29" s="296"/>
      <c r="C29" s="297"/>
      <c r="E29" s="324" t="s">
        <v>12</v>
      </c>
      <c r="F29" s="296"/>
      <c r="G29" s="297"/>
      <c r="H29" s="8" t="s">
        <v>12</v>
      </c>
      <c r="I29" s="83">
        <f>SUM(I15:I28)</f>
        <v>1042266.26</v>
      </c>
      <c r="J29" s="9" t="s">
        <v>19</v>
      </c>
      <c r="K29" s="325" t="s">
        <v>20</v>
      </c>
      <c r="L29" s="296"/>
      <c r="M29" s="297"/>
      <c r="N29" s="323">
        <f>SUM(N15:N28)</f>
        <v>27217.97</v>
      </c>
      <c r="O29" s="296"/>
      <c r="P29" s="297"/>
    </row>
    <row r="30" spans="1:16">
      <c r="A30" s="332">
        <f>SUM(A14:A29)</f>
        <v>47220000</v>
      </c>
      <c r="B30" s="333"/>
      <c r="C30" s="334"/>
      <c r="E30" s="335" t="s">
        <v>12</v>
      </c>
      <c r="F30" s="333"/>
      <c r="G30" s="334"/>
      <c r="H30" s="86">
        <f>SUM(H14:H29)</f>
        <v>47220000</v>
      </c>
      <c r="I30" s="86">
        <f>I14+I29</f>
        <v>38348411.140000001</v>
      </c>
      <c r="J30" s="10" t="s">
        <v>23</v>
      </c>
      <c r="K30" s="336" t="s">
        <v>20</v>
      </c>
      <c r="L30" s="333"/>
      <c r="M30" s="334"/>
      <c r="N30" s="332">
        <f>N14+N29</f>
        <v>118592.07</v>
      </c>
      <c r="O30" s="333"/>
      <c r="P30" s="334"/>
    </row>
    <row r="31" spans="1:16">
      <c r="A31" s="298">
        <v>12787995</v>
      </c>
      <c r="B31" s="299"/>
      <c r="C31" s="300"/>
      <c r="E31" s="301" t="s">
        <v>12</v>
      </c>
      <c r="F31" s="296"/>
      <c r="G31" s="297"/>
      <c r="H31" s="77">
        <v>12787995</v>
      </c>
      <c r="I31" s="82">
        <v>9707265</v>
      </c>
      <c r="J31" s="7" t="s">
        <v>24</v>
      </c>
      <c r="K31" s="295">
        <v>51100000</v>
      </c>
      <c r="L31" s="296"/>
      <c r="M31" s="297"/>
      <c r="N31" s="298">
        <v>945900</v>
      </c>
      <c r="O31" s="299"/>
      <c r="P31" s="300"/>
    </row>
    <row r="32" spans="1:16">
      <c r="A32" s="298">
        <v>2398320</v>
      </c>
      <c r="B32" s="299"/>
      <c r="C32" s="300"/>
      <c r="E32" s="301" t="s">
        <v>12</v>
      </c>
      <c r="F32" s="296"/>
      <c r="G32" s="297"/>
      <c r="H32" s="77">
        <v>2398320</v>
      </c>
      <c r="I32" s="82">
        <v>1733940</v>
      </c>
      <c r="J32" s="7" t="s">
        <v>25</v>
      </c>
      <c r="K32" s="295">
        <v>52100000</v>
      </c>
      <c r="L32" s="296"/>
      <c r="M32" s="297"/>
      <c r="N32" s="298">
        <v>192660</v>
      </c>
      <c r="O32" s="299"/>
      <c r="P32" s="300"/>
    </row>
    <row r="33" spans="1:16">
      <c r="A33" s="298">
        <v>9579000</v>
      </c>
      <c r="B33" s="299"/>
      <c r="C33" s="300"/>
      <c r="E33" s="287">
        <v>0</v>
      </c>
      <c r="F33" s="288"/>
      <c r="G33" s="289"/>
      <c r="H33" s="77">
        <v>9579000</v>
      </c>
      <c r="I33" s="82">
        <v>6499899.3499999996</v>
      </c>
      <c r="J33" s="7" t="s">
        <v>26</v>
      </c>
      <c r="K33" s="295">
        <v>52200000</v>
      </c>
      <c r="L33" s="296"/>
      <c r="M33" s="297"/>
      <c r="N33" s="298">
        <v>749480</v>
      </c>
      <c r="O33" s="299"/>
      <c r="P33" s="300"/>
    </row>
    <row r="34" spans="1:16">
      <c r="A34" s="298">
        <v>1355000</v>
      </c>
      <c r="B34" s="299"/>
      <c r="C34" s="300"/>
      <c r="E34" s="301" t="s">
        <v>12</v>
      </c>
      <c r="F34" s="296"/>
      <c r="G34" s="297"/>
      <c r="H34" s="77">
        <v>1355000</v>
      </c>
      <c r="I34" s="82">
        <v>202000</v>
      </c>
      <c r="J34" s="7" t="s">
        <v>27</v>
      </c>
      <c r="K34" s="295">
        <v>53100000</v>
      </c>
      <c r="L34" s="296"/>
      <c r="M34" s="297"/>
      <c r="N34" s="298">
        <v>20100</v>
      </c>
      <c r="O34" s="299"/>
      <c r="P34" s="300"/>
    </row>
    <row r="35" spans="1:16">
      <c r="A35" s="298">
        <v>5851400</v>
      </c>
      <c r="B35" s="299"/>
      <c r="C35" s="300"/>
      <c r="E35" s="287">
        <v>0</v>
      </c>
      <c r="F35" s="288"/>
      <c r="G35" s="289"/>
      <c r="H35" s="77">
        <v>5851400</v>
      </c>
      <c r="I35" s="82">
        <v>2246428.38</v>
      </c>
      <c r="J35" s="7" t="s">
        <v>28</v>
      </c>
      <c r="K35" s="295">
        <v>5320000</v>
      </c>
      <c r="L35" s="296"/>
      <c r="M35" s="297"/>
      <c r="N35" s="298">
        <v>99453.75</v>
      </c>
      <c r="O35" s="299"/>
      <c r="P35" s="300"/>
    </row>
    <row r="36" spans="1:16">
      <c r="A36" s="298">
        <v>3212485</v>
      </c>
      <c r="B36" s="299"/>
      <c r="C36" s="300"/>
      <c r="E36" s="301" t="s">
        <v>12</v>
      </c>
      <c r="F36" s="296"/>
      <c r="G36" s="297"/>
      <c r="H36" s="77">
        <v>3212485</v>
      </c>
      <c r="I36" s="82">
        <v>1310102.6000000001</v>
      </c>
      <c r="J36" s="7" t="s">
        <v>29</v>
      </c>
      <c r="K36" s="295">
        <v>53300000</v>
      </c>
      <c r="L36" s="296"/>
      <c r="M36" s="297"/>
      <c r="N36" s="298">
        <v>69520</v>
      </c>
      <c r="O36" s="299"/>
      <c r="P36" s="300"/>
    </row>
    <row r="37" spans="1:16">
      <c r="A37" s="298">
        <v>465000</v>
      </c>
      <c r="B37" s="299"/>
      <c r="C37" s="300"/>
      <c r="E37" s="301" t="s">
        <v>12</v>
      </c>
      <c r="F37" s="296"/>
      <c r="G37" s="297"/>
      <c r="H37" s="77">
        <v>465000</v>
      </c>
      <c r="I37" s="82">
        <v>141882.37</v>
      </c>
      <c r="J37" s="7" t="s">
        <v>30</v>
      </c>
      <c r="K37" s="295">
        <v>53400000</v>
      </c>
      <c r="L37" s="296"/>
      <c r="M37" s="297"/>
      <c r="N37" s="298">
        <v>22977.279999999999</v>
      </c>
      <c r="O37" s="299"/>
      <c r="P37" s="300"/>
    </row>
    <row r="38" spans="1:16">
      <c r="A38" s="298">
        <v>1653900</v>
      </c>
      <c r="B38" s="299"/>
      <c r="C38" s="300"/>
      <c r="E38" s="301" t="s">
        <v>12</v>
      </c>
      <c r="F38" s="296"/>
      <c r="G38" s="297"/>
      <c r="H38" s="77">
        <v>1653900</v>
      </c>
      <c r="I38" s="82">
        <v>367862</v>
      </c>
      <c r="J38" s="7" t="s">
        <v>31</v>
      </c>
      <c r="K38" s="295">
        <v>54100000</v>
      </c>
      <c r="L38" s="296"/>
      <c r="M38" s="297"/>
      <c r="N38" s="298">
        <v>0</v>
      </c>
      <c r="O38" s="299"/>
      <c r="P38" s="300"/>
    </row>
    <row r="39" spans="1:16">
      <c r="A39" s="298">
        <v>6681900</v>
      </c>
      <c r="B39" s="299"/>
      <c r="C39" s="300"/>
      <c r="E39" s="301" t="s">
        <v>12</v>
      </c>
      <c r="F39" s="296"/>
      <c r="G39" s="297"/>
      <c r="H39" s="77">
        <v>6681900</v>
      </c>
      <c r="I39" s="82">
        <v>1648000</v>
      </c>
      <c r="J39" s="7" t="s">
        <v>32</v>
      </c>
      <c r="K39" s="295">
        <v>54200000</v>
      </c>
      <c r="L39" s="296"/>
      <c r="M39" s="297"/>
      <c r="N39" s="298">
        <v>100000</v>
      </c>
      <c r="O39" s="299"/>
      <c r="P39" s="300"/>
    </row>
    <row r="40" spans="1:16">
      <c r="A40" s="298">
        <v>25000</v>
      </c>
      <c r="B40" s="299"/>
      <c r="C40" s="300"/>
      <c r="E40" s="301" t="s">
        <v>12</v>
      </c>
      <c r="F40" s="296"/>
      <c r="G40" s="297"/>
      <c r="H40" s="77">
        <v>25000</v>
      </c>
      <c r="I40" s="82">
        <v>0</v>
      </c>
      <c r="J40" s="7" t="s">
        <v>33</v>
      </c>
      <c r="K40" s="295">
        <v>55100000</v>
      </c>
      <c r="L40" s="296"/>
      <c r="M40" s="297"/>
      <c r="N40" s="301" t="s">
        <v>211</v>
      </c>
      <c r="O40" s="296"/>
      <c r="P40" s="297"/>
    </row>
    <row r="41" spans="1:16">
      <c r="A41" s="298">
        <v>3210000</v>
      </c>
      <c r="B41" s="299"/>
      <c r="C41" s="300"/>
      <c r="E41" s="301" t="s">
        <v>12</v>
      </c>
      <c r="F41" s="296"/>
      <c r="G41" s="297"/>
      <c r="H41" s="77">
        <v>3210000</v>
      </c>
      <c r="I41" s="82">
        <v>2423826.44</v>
      </c>
      <c r="J41" s="7" t="s">
        <v>34</v>
      </c>
      <c r="K41" s="295">
        <v>56100000</v>
      </c>
      <c r="L41" s="296"/>
      <c r="M41" s="297"/>
      <c r="N41" s="298">
        <v>50000</v>
      </c>
      <c r="O41" s="299"/>
      <c r="P41" s="300"/>
    </row>
    <row r="42" spans="1:16">
      <c r="A42" s="323">
        <f>A31+A32+A33+A34+A35+A36+A37+A38+A39+A40+A41</f>
        <v>47220000</v>
      </c>
      <c r="B42" s="296"/>
      <c r="C42" s="297"/>
      <c r="E42" s="324" t="s">
        <v>12</v>
      </c>
      <c r="F42" s="296"/>
      <c r="G42" s="297"/>
      <c r="H42" s="78">
        <f>SUM(H31:H41)</f>
        <v>47220000</v>
      </c>
      <c r="I42" s="83">
        <f>SUM(I31:I41)</f>
        <v>26281206.140000004</v>
      </c>
      <c r="J42" s="9" t="s">
        <v>19</v>
      </c>
      <c r="K42" s="325" t="s">
        <v>20</v>
      </c>
      <c r="L42" s="296"/>
      <c r="M42" s="297"/>
      <c r="N42" s="323">
        <f>SUM(N31:N41)</f>
        <v>2250091.0299999998</v>
      </c>
      <c r="O42" s="296"/>
      <c r="P42" s="297"/>
    </row>
    <row r="43" spans="1:16">
      <c r="A43" s="301" t="s">
        <v>12</v>
      </c>
      <c r="B43" s="296"/>
      <c r="C43" s="297"/>
      <c r="E43" s="301" t="s">
        <v>12</v>
      </c>
      <c r="F43" s="296"/>
      <c r="G43" s="297"/>
      <c r="H43" s="5" t="s">
        <v>12</v>
      </c>
      <c r="I43" s="82">
        <v>3490681.22</v>
      </c>
      <c r="J43" s="7" t="s">
        <v>35</v>
      </c>
      <c r="K43" s="295">
        <v>21010000</v>
      </c>
      <c r="L43" s="296"/>
      <c r="M43" s="297"/>
      <c r="N43" s="298">
        <v>0</v>
      </c>
      <c r="O43" s="299"/>
      <c r="P43" s="300"/>
    </row>
    <row r="44" spans="1:16">
      <c r="A44" s="301" t="s">
        <v>12</v>
      </c>
      <c r="B44" s="296"/>
      <c r="C44" s="297"/>
      <c r="E44" s="301" t="s">
        <v>12</v>
      </c>
      <c r="F44" s="296"/>
      <c r="G44" s="297"/>
      <c r="H44" s="5" t="s">
        <v>12</v>
      </c>
      <c r="I44" s="84" t="s">
        <v>12</v>
      </c>
      <c r="J44" s="7" t="s">
        <v>36</v>
      </c>
      <c r="K44" s="295">
        <v>21020000</v>
      </c>
      <c r="L44" s="296"/>
      <c r="M44" s="297"/>
      <c r="N44" s="287">
        <v>0</v>
      </c>
      <c r="O44" s="288"/>
      <c r="P44" s="289"/>
    </row>
    <row r="45" spans="1:16">
      <c r="A45" s="301" t="s">
        <v>12</v>
      </c>
      <c r="B45" s="296"/>
      <c r="C45" s="297"/>
      <c r="E45" s="301" t="s">
        <v>12</v>
      </c>
      <c r="F45" s="296"/>
      <c r="G45" s="297"/>
      <c r="H45" s="5" t="s">
        <v>12</v>
      </c>
      <c r="I45" s="82">
        <v>196588.36</v>
      </c>
      <c r="J45" s="7" t="s">
        <v>21</v>
      </c>
      <c r="K45" s="295">
        <v>21040001</v>
      </c>
      <c r="L45" s="296"/>
      <c r="M45" s="297"/>
      <c r="N45" s="298">
        <v>45110.74</v>
      </c>
      <c r="O45" s="299"/>
      <c r="P45" s="300"/>
    </row>
    <row r="46" spans="1:16" s="208" customFormat="1">
      <c r="A46" s="206"/>
      <c r="B46" s="337">
        <v>0</v>
      </c>
      <c r="C46" s="338"/>
      <c r="E46" s="292">
        <v>0</v>
      </c>
      <c r="F46" s="293"/>
      <c r="G46" s="294"/>
      <c r="H46" s="207">
        <v>0</v>
      </c>
      <c r="I46" s="204">
        <v>0</v>
      </c>
      <c r="J46" s="7" t="s">
        <v>210</v>
      </c>
      <c r="K46" s="282">
        <v>21040005</v>
      </c>
      <c r="L46" s="283"/>
      <c r="M46" s="284"/>
      <c r="N46" s="285">
        <v>0</v>
      </c>
      <c r="O46" s="286"/>
      <c r="P46" s="205">
        <f>SUM(N46)</f>
        <v>0</v>
      </c>
    </row>
    <row r="47" spans="1:16" s="264" customFormat="1">
      <c r="A47" s="261"/>
      <c r="B47" s="269"/>
      <c r="C47" s="270">
        <v>0</v>
      </c>
      <c r="E47" s="266"/>
      <c r="F47" s="267"/>
      <c r="G47" s="268">
        <v>0</v>
      </c>
      <c r="H47" s="265">
        <v>0</v>
      </c>
      <c r="I47" s="262">
        <v>57370</v>
      </c>
      <c r="J47" s="271" t="s">
        <v>230</v>
      </c>
      <c r="K47" s="282">
        <v>21040008</v>
      </c>
      <c r="L47" s="283"/>
      <c r="M47" s="284"/>
      <c r="N47" s="285">
        <v>37570</v>
      </c>
      <c r="O47" s="286"/>
      <c r="P47" s="263"/>
    </row>
    <row r="48" spans="1:16">
      <c r="A48" s="301" t="s">
        <v>12</v>
      </c>
      <c r="B48" s="296"/>
      <c r="C48" s="297"/>
      <c r="E48" s="301" t="s">
        <v>12</v>
      </c>
      <c r="F48" s="296"/>
      <c r="G48" s="297"/>
      <c r="H48" s="5" t="s">
        <v>12</v>
      </c>
      <c r="I48" s="84">
        <v>0</v>
      </c>
      <c r="J48" s="7" t="s">
        <v>37</v>
      </c>
      <c r="K48" s="295">
        <v>21040007</v>
      </c>
      <c r="L48" s="296"/>
      <c r="M48" s="297"/>
      <c r="N48" s="298">
        <v>0</v>
      </c>
      <c r="O48" s="299"/>
      <c r="P48" s="300"/>
    </row>
    <row r="49" spans="1:16">
      <c r="A49" s="301" t="s">
        <v>12</v>
      </c>
      <c r="B49" s="296"/>
      <c r="C49" s="297"/>
      <c r="E49" s="301" t="s">
        <v>12</v>
      </c>
      <c r="F49" s="296"/>
      <c r="G49" s="297"/>
      <c r="H49" s="5" t="s">
        <v>12</v>
      </c>
      <c r="I49" s="82">
        <v>84590</v>
      </c>
      <c r="J49" s="7" t="s">
        <v>200</v>
      </c>
      <c r="K49" s="295">
        <v>21040099</v>
      </c>
      <c r="L49" s="296"/>
      <c r="M49" s="297"/>
      <c r="N49" s="298">
        <v>0</v>
      </c>
      <c r="O49" s="299"/>
      <c r="P49" s="300"/>
    </row>
    <row r="50" spans="1:16" s="166" customFormat="1" ht="18" customHeight="1">
      <c r="A50" s="165"/>
      <c r="B50" s="162"/>
      <c r="C50" s="79">
        <v>0</v>
      </c>
      <c r="E50" s="292">
        <v>0</v>
      </c>
      <c r="F50" s="293"/>
      <c r="G50" s="294"/>
      <c r="H50" s="195">
        <v>0</v>
      </c>
      <c r="I50" s="163">
        <v>65515</v>
      </c>
      <c r="J50" s="7" t="s">
        <v>22</v>
      </c>
      <c r="K50" s="282">
        <v>21040013</v>
      </c>
      <c r="L50" s="283"/>
      <c r="M50" s="284"/>
      <c r="N50" s="285">
        <v>7300</v>
      </c>
      <c r="O50" s="286"/>
      <c r="P50" s="164">
        <f>SUM(N50)</f>
        <v>7300</v>
      </c>
    </row>
    <row r="51" spans="1:16" s="227" customFormat="1" ht="15" customHeight="1">
      <c r="A51" s="225"/>
      <c r="B51" s="224"/>
      <c r="C51" s="79">
        <v>0</v>
      </c>
      <c r="E51" s="228"/>
      <c r="F51" s="229"/>
      <c r="G51" s="230">
        <v>0</v>
      </c>
      <c r="H51" s="226">
        <v>0</v>
      </c>
      <c r="I51" s="232">
        <v>79050</v>
      </c>
      <c r="J51" s="7" t="s">
        <v>213</v>
      </c>
      <c r="K51" s="282"/>
      <c r="L51" s="283"/>
      <c r="M51" s="284"/>
      <c r="N51" s="285">
        <v>0</v>
      </c>
      <c r="O51" s="286"/>
      <c r="P51" s="231">
        <f>SUM(N51:N51)</f>
        <v>0</v>
      </c>
    </row>
    <row r="52" spans="1:16">
      <c r="A52" s="301" t="s">
        <v>12</v>
      </c>
      <c r="B52" s="296"/>
      <c r="C52" s="297"/>
      <c r="E52" s="301" t="s">
        <v>12</v>
      </c>
      <c r="F52" s="296"/>
      <c r="G52" s="297"/>
      <c r="H52" s="5" t="s">
        <v>12</v>
      </c>
      <c r="I52" s="84" t="s">
        <v>12</v>
      </c>
      <c r="J52" s="7" t="s">
        <v>203</v>
      </c>
      <c r="K52" s="295">
        <v>21040099</v>
      </c>
      <c r="L52" s="296"/>
      <c r="M52" s="297"/>
      <c r="N52" s="287">
        <v>0</v>
      </c>
      <c r="O52" s="288"/>
      <c r="P52" s="289"/>
    </row>
    <row r="53" spans="1:16" s="255" customFormat="1" ht="14.25" customHeight="1">
      <c r="A53" s="254"/>
      <c r="B53" s="305" t="s">
        <v>12</v>
      </c>
      <c r="C53" s="306"/>
      <c r="E53" s="301" t="s">
        <v>12</v>
      </c>
      <c r="F53" s="296"/>
      <c r="G53" s="297"/>
      <c r="H53" s="257">
        <v>0</v>
      </c>
      <c r="I53" s="256">
        <v>5110</v>
      </c>
      <c r="J53" s="7" t="s">
        <v>232</v>
      </c>
      <c r="K53" s="295">
        <v>21040099</v>
      </c>
      <c r="L53" s="296"/>
      <c r="M53" s="297"/>
      <c r="N53" s="303">
        <v>0</v>
      </c>
      <c r="O53" s="304"/>
      <c r="P53" s="258"/>
    </row>
    <row r="54" spans="1:16" ht="14.25" customHeight="1">
      <c r="A54" s="301" t="s">
        <v>12</v>
      </c>
      <c r="B54" s="296"/>
      <c r="C54" s="297"/>
      <c r="E54" s="301" t="s">
        <v>12</v>
      </c>
      <c r="F54" s="296"/>
      <c r="G54" s="297"/>
      <c r="H54" s="5" t="s">
        <v>12</v>
      </c>
      <c r="I54" s="84">
        <v>4833701.12</v>
      </c>
      <c r="J54" s="7" t="s">
        <v>155</v>
      </c>
      <c r="K54" s="295">
        <v>32000000</v>
      </c>
      <c r="L54" s="296"/>
      <c r="M54" s="297"/>
      <c r="N54" s="298">
        <v>1360701.12</v>
      </c>
      <c r="O54" s="299"/>
      <c r="P54" s="300"/>
    </row>
    <row r="55" spans="1:16" ht="14.25" customHeight="1">
      <c r="A55" s="301" t="s">
        <v>12</v>
      </c>
      <c r="B55" s="296"/>
      <c r="C55" s="297"/>
      <c r="E55" s="301" t="s">
        <v>12</v>
      </c>
      <c r="F55" s="296"/>
      <c r="G55" s="297"/>
      <c r="H55" s="5" t="s">
        <v>12</v>
      </c>
      <c r="I55" s="84">
        <v>6212014</v>
      </c>
      <c r="J55" s="7" t="s">
        <v>40</v>
      </c>
      <c r="K55" s="295">
        <v>31000000</v>
      </c>
      <c r="L55" s="296"/>
      <c r="M55" s="297"/>
      <c r="N55" s="298">
        <v>497000</v>
      </c>
      <c r="O55" s="299"/>
      <c r="P55" s="300"/>
    </row>
    <row r="56" spans="1:16">
      <c r="A56" s="324" t="s">
        <v>12</v>
      </c>
      <c r="B56" s="296"/>
      <c r="C56" s="297"/>
      <c r="E56" s="324" t="s">
        <v>12</v>
      </c>
      <c r="F56" s="296"/>
      <c r="G56" s="297"/>
      <c r="H56" s="8" t="s">
        <v>12</v>
      </c>
      <c r="I56" s="83">
        <f>SUM(I43:I55)</f>
        <v>15024619.699999999</v>
      </c>
      <c r="J56" s="9" t="s">
        <v>19</v>
      </c>
      <c r="K56" s="325" t="s">
        <v>20</v>
      </c>
      <c r="L56" s="296"/>
      <c r="M56" s="297"/>
      <c r="N56" s="323">
        <f>SUM(N43:N55)</f>
        <v>1947681.86</v>
      </c>
      <c r="O56" s="296"/>
      <c r="P56" s="297"/>
    </row>
    <row r="57" spans="1:16">
      <c r="A57" s="341">
        <v>47220000</v>
      </c>
      <c r="B57" s="342"/>
      <c r="C57" s="343"/>
      <c r="E57" s="344" t="s">
        <v>12</v>
      </c>
      <c r="F57" s="333"/>
      <c r="G57" s="334"/>
      <c r="H57" s="81">
        <v>47220000</v>
      </c>
      <c r="I57" s="87">
        <f>I42+I56</f>
        <v>41305825.840000004</v>
      </c>
      <c r="J57" s="11" t="s">
        <v>41</v>
      </c>
      <c r="K57" s="345" t="s">
        <v>20</v>
      </c>
      <c r="L57" s="333"/>
      <c r="M57" s="334"/>
      <c r="N57" s="346">
        <f>N42+N56</f>
        <v>4197772.8899999997</v>
      </c>
      <c r="O57" s="333"/>
      <c r="P57" s="334"/>
    </row>
    <row r="58" spans="1:16">
      <c r="A58" s="324" t="s">
        <v>12</v>
      </c>
      <c r="B58" s="296"/>
      <c r="C58" s="297"/>
      <c r="E58" s="324" t="s">
        <v>12</v>
      </c>
      <c r="F58" s="296"/>
      <c r="G58" s="297"/>
      <c r="H58" s="8" t="s">
        <v>12</v>
      </c>
      <c r="I58" s="83">
        <f>I30-I57</f>
        <v>-2957414.700000003</v>
      </c>
      <c r="J58" s="9" t="s">
        <v>42</v>
      </c>
      <c r="K58" s="325" t="s">
        <v>20</v>
      </c>
      <c r="L58" s="296"/>
      <c r="M58" s="297"/>
      <c r="N58" s="323">
        <f>N30-N57</f>
        <v>-4079180.82</v>
      </c>
      <c r="O58" s="296"/>
      <c r="P58" s="297"/>
    </row>
    <row r="59" spans="1:16">
      <c r="A59" s="339" t="s">
        <v>9</v>
      </c>
      <c r="B59" s="296"/>
      <c r="C59" s="296"/>
      <c r="E59" s="340" t="s">
        <v>9</v>
      </c>
      <c r="F59" s="296"/>
      <c r="G59" s="296"/>
      <c r="H59" s="12" t="s">
        <v>9</v>
      </c>
      <c r="I59" s="192">
        <f>I6+I58</f>
        <v>32845976.349999994</v>
      </c>
      <c r="J59" s="8" t="s">
        <v>43</v>
      </c>
      <c r="K59" s="315" t="s">
        <v>9</v>
      </c>
      <c r="L59" s="296"/>
      <c r="M59" s="297"/>
      <c r="N59" s="323">
        <f>N6+N58</f>
        <v>32845976.350000001</v>
      </c>
      <c r="O59" s="296"/>
      <c r="P59" s="297"/>
    </row>
    <row r="60" spans="1:16" ht="0" hidden="1" customHeight="1"/>
    <row r="61" spans="1:16" ht="15.95" customHeight="1"/>
  </sheetData>
  <mergeCells count="210"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K27:M27"/>
    <mergeCell ref="N27:O27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16:M16"/>
    <mergeCell ref="N16:O16"/>
    <mergeCell ref="E16:G16"/>
    <mergeCell ref="B16:C16"/>
    <mergeCell ref="E20:G20"/>
    <mergeCell ref="K20:M20"/>
    <mergeCell ref="N20:O20"/>
    <mergeCell ref="K19:M19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N18:O18"/>
    <mergeCell ref="N19:O19"/>
    <mergeCell ref="B18:C18"/>
    <mergeCell ref="K18:M1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topLeftCell="A77" workbookViewId="0">
      <selection activeCell="F34" sqref="F34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8" t="s">
        <v>133</v>
      </c>
      <c r="B1" s="348"/>
      <c r="C1" s="348"/>
      <c r="D1" s="348"/>
      <c r="E1" s="348"/>
      <c r="F1" s="348"/>
    </row>
    <row r="2" spans="1:6">
      <c r="A2" s="348" t="s">
        <v>116</v>
      </c>
      <c r="B2" s="348"/>
      <c r="C2" s="348"/>
      <c r="D2" s="348"/>
      <c r="E2" s="348"/>
      <c r="F2" s="348"/>
    </row>
    <row r="3" spans="1:6">
      <c r="A3" s="349" t="s">
        <v>275</v>
      </c>
      <c r="B3" s="349"/>
      <c r="C3" s="349"/>
      <c r="D3" s="349"/>
      <c r="E3" s="349"/>
      <c r="F3" s="349"/>
    </row>
    <row r="4" spans="1:6">
      <c r="A4" s="62" t="s">
        <v>117</v>
      </c>
      <c r="B4" s="39"/>
      <c r="C4" s="39"/>
      <c r="D4" s="39"/>
      <c r="E4" s="39"/>
      <c r="F4" s="39"/>
    </row>
    <row r="5" spans="1:6">
      <c r="A5" s="17"/>
      <c r="B5" s="350" t="s">
        <v>2</v>
      </c>
      <c r="C5" s="351" t="s">
        <v>3</v>
      </c>
      <c r="D5" s="353" t="s">
        <v>44</v>
      </c>
      <c r="E5" s="18" t="s">
        <v>45</v>
      </c>
      <c r="F5" s="18" t="s">
        <v>1</v>
      </c>
    </row>
    <row r="6" spans="1:6">
      <c r="A6" s="19"/>
      <c r="B6" s="350"/>
      <c r="C6" s="352"/>
      <c r="D6" s="354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48</v>
      </c>
      <c r="C9" s="26">
        <v>41100001</v>
      </c>
      <c r="D9" s="30">
        <v>200000</v>
      </c>
      <c r="E9" s="31">
        <v>4914.8999999999996</v>
      </c>
      <c r="F9" s="31">
        <v>207754.07</v>
      </c>
    </row>
    <row r="10" spans="1:6">
      <c r="A10" s="29"/>
      <c r="B10" s="22" t="s">
        <v>49</v>
      </c>
      <c r="C10" s="26">
        <v>41100002</v>
      </c>
      <c r="D10" s="30">
        <v>63000</v>
      </c>
      <c r="E10" s="31">
        <v>1300.2</v>
      </c>
      <c r="F10" s="31">
        <v>59257.91</v>
      </c>
    </row>
    <row r="11" spans="1:6">
      <c r="A11" s="29"/>
      <c r="B11" s="22" t="s">
        <v>50</v>
      </c>
      <c r="C11" s="26">
        <v>41100003</v>
      </c>
      <c r="D11" s="30">
        <v>7000</v>
      </c>
      <c r="E11" s="31">
        <v>0</v>
      </c>
      <c r="F11" s="31">
        <v>7288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6215.0999999999995</v>
      </c>
      <c r="F12" s="34">
        <f>SUM(F8:F11)</f>
        <v>274299.98</v>
      </c>
    </row>
    <row r="13" spans="1:6">
      <c r="A13" s="25" t="s">
        <v>51</v>
      </c>
      <c r="B13" s="22"/>
      <c r="C13" s="26"/>
      <c r="D13" s="27"/>
      <c r="E13" s="35"/>
      <c r="F13" s="35"/>
    </row>
    <row r="14" spans="1:6">
      <c r="A14" s="29"/>
      <c r="B14" s="22" t="s">
        <v>52</v>
      </c>
      <c r="C14" s="26">
        <v>41210004</v>
      </c>
      <c r="D14" s="30">
        <v>1500</v>
      </c>
      <c r="E14" s="31">
        <v>0</v>
      </c>
      <c r="F14" s="31">
        <v>1425.9</v>
      </c>
    </row>
    <row r="15" spans="1:6">
      <c r="A15" s="29"/>
      <c r="B15" s="22" t="s">
        <v>53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54</v>
      </c>
      <c r="C16" s="26">
        <v>41210007</v>
      </c>
      <c r="D16" s="30">
        <v>500</v>
      </c>
      <c r="E16" s="31">
        <v>229</v>
      </c>
      <c r="F16" s="31">
        <v>1889</v>
      </c>
    </row>
    <row r="17" spans="1:6">
      <c r="A17" s="29"/>
      <c r="B17" s="22" t="s">
        <v>136</v>
      </c>
      <c r="C17" s="26">
        <v>41210008</v>
      </c>
      <c r="D17" s="30">
        <v>0</v>
      </c>
      <c r="E17" s="31">
        <v>19380</v>
      </c>
      <c r="F17" s="31">
        <v>162350</v>
      </c>
    </row>
    <row r="18" spans="1:6">
      <c r="A18" s="29"/>
      <c r="B18" s="22" t="s">
        <v>55</v>
      </c>
      <c r="C18" s="26">
        <v>41210029</v>
      </c>
      <c r="D18" s="30">
        <v>500</v>
      </c>
      <c r="E18" s="31">
        <v>20</v>
      </c>
      <c r="F18" s="31">
        <v>740</v>
      </c>
    </row>
    <row r="19" spans="1:6">
      <c r="A19" s="29"/>
      <c r="B19" s="22" t="s">
        <v>196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56</v>
      </c>
      <c r="C20" s="26">
        <v>41219999</v>
      </c>
      <c r="D20" s="30">
        <v>24000</v>
      </c>
      <c r="E20" s="31">
        <v>0</v>
      </c>
      <c r="F20" s="31">
        <v>25400</v>
      </c>
    </row>
    <row r="21" spans="1:6">
      <c r="A21" s="29"/>
      <c r="B21" s="22" t="s">
        <v>57</v>
      </c>
      <c r="C21" s="26">
        <v>41220010</v>
      </c>
      <c r="D21" s="30">
        <v>5000</v>
      </c>
      <c r="E21" s="31">
        <v>0</v>
      </c>
      <c r="F21" s="31">
        <v>35718</v>
      </c>
    </row>
    <row r="22" spans="1:6">
      <c r="A22" s="29"/>
      <c r="B22" s="22" t="s">
        <v>137</v>
      </c>
      <c r="C22" s="26">
        <v>41230007</v>
      </c>
      <c r="D22" s="30">
        <v>2500</v>
      </c>
      <c r="E22" s="31">
        <v>80</v>
      </c>
      <c r="F22" s="31">
        <v>580</v>
      </c>
    </row>
    <row r="23" spans="1:6">
      <c r="A23" s="29"/>
      <c r="B23" s="22" t="s">
        <v>58</v>
      </c>
      <c r="C23" s="26">
        <v>41239999</v>
      </c>
      <c r="D23" s="30">
        <v>0</v>
      </c>
      <c r="E23" s="31" t="s">
        <v>272</v>
      </c>
      <c r="F23" s="31" t="str">
        <f t="shared" si="0"/>
        <v>.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19709</v>
      </c>
      <c r="F24" s="38">
        <f>SUM(F13:F23)</f>
        <v>228102.9</v>
      </c>
    </row>
    <row r="25" spans="1:6">
      <c r="A25" s="25" t="s">
        <v>59</v>
      </c>
      <c r="B25" s="22"/>
      <c r="C25" s="26"/>
      <c r="D25" s="30"/>
      <c r="E25" s="28"/>
      <c r="F25" s="28"/>
    </row>
    <row r="26" spans="1:6">
      <c r="A26" s="29"/>
      <c r="B26" s="22" t="s">
        <v>60</v>
      </c>
      <c r="C26" s="26">
        <v>413003</v>
      </c>
      <c r="D26" s="30">
        <v>120000</v>
      </c>
      <c r="E26" s="31">
        <v>0</v>
      </c>
      <c r="F26" s="31">
        <v>86800.61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86800.61</v>
      </c>
    </row>
    <row r="28" spans="1:6">
      <c r="A28" s="25" t="s">
        <v>61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62</v>
      </c>
      <c r="B31" s="22"/>
      <c r="C31" s="26"/>
      <c r="D31" s="30"/>
      <c r="E31" s="35"/>
      <c r="F31" s="35"/>
    </row>
    <row r="32" spans="1:6">
      <c r="A32" s="29"/>
      <c r="B32" s="22" t="s">
        <v>63</v>
      </c>
      <c r="C32" s="26">
        <v>41500004</v>
      </c>
      <c r="D32" s="30">
        <v>50000</v>
      </c>
      <c r="E32" s="31">
        <v>0</v>
      </c>
      <c r="F32" s="31">
        <v>136500</v>
      </c>
    </row>
    <row r="33" spans="1:6">
      <c r="A33" s="29"/>
      <c r="B33" s="22" t="s">
        <v>64</v>
      </c>
      <c r="C33" s="26">
        <v>41599999</v>
      </c>
      <c r="D33" s="30">
        <v>0</v>
      </c>
      <c r="E33" s="31">
        <v>65450</v>
      </c>
      <c r="F33" s="31">
        <v>147760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65450</v>
      </c>
      <c r="F34" s="41">
        <f>SUM(F32:F33)</f>
        <v>284260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65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66</v>
      </c>
      <c r="B38" s="22"/>
      <c r="C38" s="26"/>
      <c r="D38" s="27"/>
      <c r="E38" s="28"/>
      <c r="F38" s="28"/>
    </row>
    <row r="39" spans="1:6">
      <c r="A39" s="25" t="s">
        <v>67</v>
      </c>
      <c r="B39" s="22"/>
      <c r="C39" s="26"/>
      <c r="D39" s="27"/>
      <c r="E39" s="28"/>
      <c r="F39" s="28"/>
    </row>
    <row r="40" spans="1:6">
      <c r="A40" s="29"/>
      <c r="B40" s="22" t="s">
        <v>68</v>
      </c>
      <c r="C40" s="26">
        <v>42100001</v>
      </c>
      <c r="D40" s="30">
        <v>200000</v>
      </c>
      <c r="E40" s="31">
        <v>0</v>
      </c>
      <c r="F40" s="31">
        <v>192039.47</v>
      </c>
    </row>
    <row r="41" spans="1:6">
      <c r="A41" s="29"/>
      <c r="B41" s="22" t="s">
        <v>69</v>
      </c>
      <c r="C41" s="26">
        <v>42100002</v>
      </c>
      <c r="D41" s="30">
        <v>8000000</v>
      </c>
      <c r="E41" s="31">
        <v>0</v>
      </c>
      <c r="F41" s="31">
        <v>7003265.6699999999</v>
      </c>
    </row>
    <row r="42" spans="1:6">
      <c r="A42" s="29"/>
      <c r="B42" s="22" t="s">
        <v>70</v>
      </c>
      <c r="C42" s="26">
        <v>42100004</v>
      </c>
      <c r="D42" s="30">
        <v>3200000</v>
      </c>
      <c r="E42" s="31">
        <v>0</v>
      </c>
      <c r="F42" s="31">
        <v>2396952.29</v>
      </c>
    </row>
    <row r="43" spans="1:6">
      <c r="A43" s="29"/>
      <c r="B43" s="22" t="s">
        <v>71</v>
      </c>
      <c r="C43" s="26">
        <v>42100005</v>
      </c>
      <c r="D43" s="30">
        <v>120000</v>
      </c>
      <c r="E43" s="31">
        <v>0</v>
      </c>
      <c r="F43" s="31">
        <v>91279.89</v>
      </c>
    </row>
    <row r="44" spans="1:6">
      <c r="A44" s="29"/>
      <c r="B44" s="22" t="s">
        <v>72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73</v>
      </c>
      <c r="C45" s="26">
        <v>42100007</v>
      </c>
      <c r="D45" s="30">
        <v>3500000</v>
      </c>
      <c r="E45" s="31">
        <v>0</v>
      </c>
      <c r="F45" s="31">
        <v>4489397.0199999996</v>
      </c>
    </row>
    <row r="46" spans="1:6">
      <c r="A46" s="29"/>
      <c r="B46" s="22" t="s">
        <v>207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74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75</v>
      </c>
      <c r="C48" s="26">
        <v>42100012</v>
      </c>
      <c r="D48" s="30">
        <v>100000</v>
      </c>
      <c r="E48" s="31">
        <v>0</v>
      </c>
      <c r="F48" s="31">
        <v>85369.31</v>
      </c>
    </row>
    <row r="49" spans="1:8">
      <c r="A49" s="29"/>
      <c r="B49" s="22" t="s">
        <v>134</v>
      </c>
      <c r="C49" s="26">
        <v>42100013</v>
      </c>
      <c r="D49" s="30">
        <v>100000</v>
      </c>
      <c r="E49" s="31">
        <v>0</v>
      </c>
      <c r="F49" s="31">
        <v>599300.1</v>
      </c>
    </row>
    <row r="50" spans="1:8">
      <c r="A50" s="29"/>
      <c r="B50" s="22" t="s">
        <v>76</v>
      </c>
      <c r="C50" s="26">
        <v>42100014</v>
      </c>
      <c r="D50" s="30">
        <v>2000</v>
      </c>
      <c r="E50" s="31">
        <v>0</v>
      </c>
      <c r="F50" s="31">
        <v>768.64</v>
      </c>
    </row>
    <row r="51" spans="1:8">
      <c r="A51" s="29"/>
      <c r="B51" s="22" t="s">
        <v>77</v>
      </c>
      <c r="C51" s="26">
        <v>42100015</v>
      </c>
      <c r="D51" s="30">
        <v>500000</v>
      </c>
      <c r="E51" s="42">
        <v>0</v>
      </c>
      <c r="F51" s="31">
        <v>478299</v>
      </c>
    </row>
    <row r="52" spans="1:8">
      <c r="A52" s="29"/>
      <c r="B52" s="22" t="s">
        <v>78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79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0</v>
      </c>
      <c r="F54" s="37">
        <f>SUM(F40:F53)</f>
        <v>15336671.390000001</v>
      </c>
    </row>
    <row r="55" spans="1:8">
      <c r="A55" s="25" t="s">
        <v>80</v>
      </c>
      <c r="B55" s="22"/>
      <c r="C55" s="26"/>
      <c r="D55" s="30"/>
      <c r="E55" s="31"/>
      <c r="F55" s="31"/>
    </row>
    <row r="56" spans="1:8">
      <c r="A56" s="25" t="s">
        <v>81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82</v>
      </c>
      <c r="C57" s="26"/>
      <c r="D57" s="30"/>
      <c r="E57" s="31"/>
      <c r="F57" s="31"/>
    </row>
    <row r="58" spans="1:8">
      <c r="A58" s="29"/>
      <c r="B58" s="22" t="s">
        <v>83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86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87</v>
      </c>
      <c r="C60" s="26"/>
      <c r="D60" s="30"/>
      <c r="E60" s="31">
        <v>0</v>
      </c>
      <c r="F60" s="31">
        <v>6359400</v>
      </c>
      <c r="H60" s="16" t="s">
        <v>185</v>
      </c>
    </row>
    <row r="61" spans="1:8">
      <c r="A61" s="29"/>
      <c r="B61" s="22" t="s">
        <v>88</v>
      </c>
      <c r="C61" s="26"/>
      <c r="D61" s="30"/>
      <c r="E61" s="31">
        <v>0</v>
      </c>
      <c r="F61" s="31">
        <v>1612800</v>
      </c>
    </row>
    <row r="62" spans="1:8">
      <c r="A62" s="29"/>
      <c r="B62" s="22" t="s">
        <v>89</v>
      </c>
      <c r="C62" s="26"/>
      <c r="D62" s="30"/>
      <c r="E62" s="31"/>
      <c r="F62" s="31"/>
    </row>
    <row r="63" spans="1:8">
      <c r="A63" s="29"/>
      <c r="B63" s="22" t="s">
        <v>90</v>
      </c>
      <c r="C63" s="26"/>
      <c r="D63" s="30"/>
      <c r="E63" s="31">
        <v>0</v>
      </c>
      <c r="F63" s="31">
        <v>39000</v>
      </c>
    </row>
    <row r="64" spans="1:8">
      <c r="A64" s="29"/>
      <c r="B64" s="22" t="s">
        <v>84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91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92</v>
      </c>
      <c r="C66" s="26"/>
      <c r="D66" s="30"/>
      <c r="E66" s="31">
        <v>0</v>
      </c>
      <c r="F66" s="31">
        <v>327670</v>
      </c>
    </row>
    <row r="67" spans="1:7">
      <c r="A67" s="29"/>
      <c r="B67" s="22" t="s">
        <v>93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135</v>
      </c>
      <c r="C68" s="26"/>
      <c r="D68" s="30"/>
      <c r="E68" s="31">
        <v>0</v>
      </c>
      <c r="F68" s="31">
        <v>843600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2"/>
      <c r="E71" s="203"/>
      <c r="F71" s="203"/>
    </row>
    <row r="72" spans="1:7">
      <c r="A72" s="29"/>
      <c r="B72" s="22" t="s">
        <v>208</v>
      </c>
      <c r="C72" s="26"/>
      <c r="D72" s="30"/>
      <c r="E72" s="31"/>
      <c r="F72" s="31"/>
      <c r="G72" s="16" t="s">
        <v>139</v>
      </c>
    </row>
    <row r="73" spans="1:7">
      <c r="A73" s="29"/>
      <c r="B73" s="22" t="s">
        <v>226</v>
      </c>
      <c r="C73" s="26"/>
      <c r="D73" s="30"/>
      <c r="E73" s="31">
        <v>0</v>
      </c>
      <c r="F73" s="31">
        <v>1995600</v>
      </c>
      <c r="G73" s="16" t="s">
        <v>139</v>
      </c>
    </row>
    <row r="74" spans="1:7">
      <c r="A74" s="29"/>
      <c r="B74" s="22" t="s">
        <v>94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95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96</v>
      </c>
      <c r="C76" s="26"/>
      <c r="D76" s="30"/>
      <c r="E76" s="31"/>
      <c r="F76" s="31"/>
    </row>
    <row r="77" spans="1:7">
      <c r="A77" s="29"/>
      <c r="B77" s="22" t="s">
        <v>97</v>
      </c>
      <c r="C77" s="26"/>
      <c r="D77" s="30"/>
      <c r="E77" s="31">
        <v>0</v>
      </c>
      <c r="F77" s="31">
        <v>1004566</v>
      </c>
    </row>
    <row r="78" spans="1:7">
      <c r="A78" s="29"/>
      <c r="B78" s="22" t="s">
        <v>98</v>
      </c>
      <c r="C78" s="26"/>
      <c r="D78" s="30"/>
      <c r="E78" s="31"/>
      <c r="F78" s="31">
        <v>0</v>
      </c>
    </row>
    <row r="79" spans="1:7">
      <c r="A79" s="29"/>
      <c r="B79" s="22" t="s">
        <v>97</v>
      </c>
      <c r="C79" s="26"/>
      <c r="D79" s="30"/>
      <c r="E79" s="31">
        <v>0</v>
      </c>
      <c r="F79" s="31">
        <v>2097000</v>
      </c>
    </row>
    <row r="80" spans="1:7">
      <c r="A80" s="29"/>
      <c r="B80" s="22" t="s">
        <v>138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265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267</v>
      </c>
      <c r="C82" s="26"/>
      <c r="D82" s="30"/>
      <c r="E82" s="31">
        <v>0</v>
      </c>
      <c r="F82" s="31">
        <v>1479</v>
      </c>
    </row>
    <row r="83" spans="1:6">
      <c r="A83" s="29"/>
      <c r="B83" s="22" t="s">
        <v>268</v>
      </c>
      <c r="C83" s="26"/>
      <c r="D83" s="30"/>
      <c r="E83" s="31">
        <v>0</v>
      </c>
      <c r="F83" s="31">
        <v>14790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19</v>
      </c>
      <c r="C86" s="26"/>
      <c r="D86" s="37">
        <f>SUM(D57:D58)</f>
        <v>29044000</v>
      </c>
      <c r="E86" s="37">
        <f>SUM(E57:E83)</f>
        <v>0</v>
      </c>
      <c r="F86" s="37">
        <f>SUM(F57:F83)</f>
        <v>21096010</v>
      </c>
    </row>
    <row r="87" spans="1:6" ht="27" customHeight="1">
      <c r="A87" s="46"/>
      <c r="B87" s="47" t="s">
        <v>85</v>
      </c>
      <c r="C87" s="48"/>
      <c r="D87" s="45">
        <f>SUM(D12,D24:D25,D27,D34,D54,D86)</f>
        <v>47220000</v>
      </c>
      <c r="E87" s="45">
        <f>SUM(E12,E24,E27,E30,E34,E37,E54,E86)</f>
        <v>91374.1</v>
      </c>
      <c r="F87" s="45">
        <f>SUM(F12,F24,F27,F30,F34,F37,F54,F86)</f>
        <v>37306144.880000003</v>
      </c>
    </row>
    <row r="92" spans="1:6">
      <c r="B92" s="146"/>
      <c r="C92" s="355"/>
      <c r="D92" s="355"/>
      <c r="E92" s="355"/>
    </row>
    <row r="93" spans="1:6">
      <c r="B93" s="147"/>
      <c r="C93" s="355"/>
      <c r="D93" s="355"/>
      <c r="E93" s="355"/>
    </row>
    <row r="94" spans="1:6">
      <c r="B94" s="148"/>
      <c r="C94" s="347"/>
      <c r="D94" s="347"/>
      <c r="E94" s="347"/>
    </row>
    <row r="95" spans="1:6">
      <c r="B95" s="148"/>
      <c r="C95" s="148"/>
      <c r="D95" s="148"/>
      <c r="E95" s="148"/>
    </row>
    <row r="96" spans="1:6">
      <c r="B96" s="148"/>
      <c r="C96" s="148"/>
      <c r="D96" s="148"/>
      <c r="E96" s="148"/>
    </row>
    <row r="98" spans="2:4">
      <c r="B98" s="355"/>
      <c r="C98" s="355"/>
      <c r="D98" s="355"/>
    </row>
    <row r="99" spans="2:4">
      <c r="B99" s="355"/>
      <c r="C99" s="355"/>
      <c r="D99" s="355"/>
    </row>
    <row r="100" spans="2:4">
      <c r="B100" s="347"/>
      <c r="C100" s="347"/>
      <c r="D100" s="347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A3" sqref="A3:G3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6" t="s">
        <v>133</v>
      </c>
      <c r="B1" s="356"/>
      <c r="C1" s="356"/>
      <c r="D1" s="356"/>
      <c r="E1" s="356"/>
      <c r="F1" s="356"/>
      <c r="G1" s="356"/>
    </row>
    <row r="2" spans="1:7">
      <c r="A2" s="356" t="s">
        <v>116</v>
      </c>
      <c r="B2" s="356"/>
      <c r="C2" s="356"/>
      <c r="D2" s="356"/>
      <c r="E2" s="356"/>
      <c r="F2" s="356"/>
      <c r="G2" s="356"/>
    </row>
    <row r="3" spans="1:7">
      <c r="A3" s="356" t="s">
        <v>276</v>
      </c>
      <c r="B3" s="356"/>
      <c r="C3" s="356"/>
      <c r="D3" s="356"/>
      <c r="E3" s="356"/>
      <c r="F3" s="356"/>
      <c r="G3" s="356"/>
    </row>
    <row r="4" spans="1:7">
      <c r="A4" s="357" t="s">
        <v>118</v>
      </c>
      <c r="B4" s="357"/>
      <c r="C4" s="357"/>
      <c r="D4" s="357"/>
      <c r="E4" s="357"/>
      <c r="F4" s="357"/>
      <c r="G4" s="357"/>
    </row>
    <row r="5" spans="1:7">
      <c r="A5" s="50" t="s">
        <v>99</v>
      </c>
      <c r="B5" s="50" t="s">
        <v>100</v>
      </c>
      <c r="C5" s="50" t="s">
        <v>101</v>
      </c>
      <c r="D5" s="50" t="s">
        <v>102</v>
      </c>
      <c r="E5" s="50" t="s">
        <v>103</v>
      </c>
      <c r="F5" s="50" t="s">
        <v>104</v>
      </c>
      <c r="G5" s="50" t="s">
        <v>4</v>
      </c>
    </row>
    <row r="6" spans="1:7">
      <c r="A6" s="51" t="s">
        <v>105</v>
      </c>
      <c r="B6" s="51" t="s">
        <v>106</v>
      </c>
      <c r="C6" s="51" t="s">
        <v>107</v>
      </c>
      <c r="D6" s="51" t="s">
        <v>27</v>
      </c>
      <c r="E6" s="51" t="s">
        <v>108</v>
      </c>
      <c r="F6" s="51" t="s">
        <v>109</v>
      </c>
      <c r="G6" s="52">
        <v>184380.9</v>
      </c>
    </row>
    <row r="7" spans="1:7">
      <c r="A7" s="53"/>
      <c r="B7" s="53"/>
      <c r="C7" s="53"/>
      <c r="D7" s="53"/>
      <c r="E7" s="53" t="s">
        <v>110</v>
      </c>
      <c r="F7" s="53" t="s">
        <v>111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8" t="s">
        <v>19</v>
      </c>
      <c r="B26" s="359"/>
      <c r="C26" s="359"/>
      <c r="D26" s="359"/>
      <c r="E26" s="359"/>
      <c r="F26" s="360"/>
      <c r="G26" s="55">
        <f>SUM(G5:G25)</f>
        <v>184380.9</v>
      </c>
    </row>
    <row r="31" spans="1:8">
      <c r="B31" s="146"/>
      <c r="E31" s="146"/>
      <c r="F31" s="355"/>
      <c r="G31" s="355"/>
      <c r="H31" s="355"/>
    </row>
    <row r="32" spans="1:8">
      <c r="B32" s="147"/>
      <c r="E32" s="147"/>
      <c r="F32" s="355"/>
      <c r="G32" s="355"/>
      <c r="H32" s="355"/>
    </row>
    <row r="33" spans="2:8">
      <c r="B33" s="148"/>
      <c r="E33" s="148"/>
      <c r="F33" s="347"/>
      <c r="G33" s="347"/>
      <c r="H33" s="347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5"/>
      <c r="F37" s="355"/>
      <c r="G37" s="14"/>
      <c r="H37" s="14"/>
    </row>
    <row r="38" spans="2:8" ht="23.25">
      <c r="E38" s="347"/>
      <c r="F38" s="347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workbookViewId="0">
      <pane xSplit="2" topLeftCell="C1" activePane="topRight" state="frozen"/>
      <selection activeCell="A10" sqref="A10"/>
      <selection pane="topRight" activeCell="C13" sqref="C13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8" t="s">
        <v>133</v>
      </c>
      <c r="B1" s="348"/>
      <c r="C1" s="348"/>
      <c r="D1" s="348"/>
    </row>
    <row r="2" spans="1:4">
      <c r="A2" s="348" t="s">
        <v>116</v>
      </c>
      <c r="B2" s="348"/>
      <c r="C2" s="348"/>
      <c r="D2" s="348"/>
    </row>
    <row r="3" spans="1:4">
      <c r="A3" s="348" t="s">
        <v>277</v>
      </c>
      <c r="B3" s="348"/>
      <c r="C3" s="348"/>
      <c r="D3" s="348"/>
    </row>
    <row r="4" spans="1:4">
      <c r="A4" s="15"/>
      <c r="B4" s="15"/>
      <c r="C4" s="15"/>
    </row>
    <row r="5" spans="1:4">
      <c r="A5" s="57" t="s">
        <v>119</v>
      </c>
      <c r="B5" s="58" t="s">
        <v>112</v>
      </c>
    </row>
    <row r="6" spans="1:4">
      <c r="A6" s="57"/>
      <c r="B6" s="58"/>
    </row>
    <row r="7" spans="1:4">
      <c r="B7" s="56" t="s">
        <v>21</v>
      </c>
      <c r="C7" s="59">
        <v>19417.97</v>
      </c>
    </row>
    <row r="8" spans="1:4">
      <c r="B8" s="56" t="s">
        <v>113</v>
      </c>
      <c r="C8" s="59">
        <v>4007.59</v>
      </c>
    </row>
    <row r="9" spans="1:4">
      <c r="B9" s="56" t="s">
        <v>38</v>
      </c>
      <c r="C9" s="59">
        <v>237523.1</v>
      </c>
    </row>
    <row r="10" spans="1:4">
      <c r="B10" s="56" t="s">
        <v>37</v>
      </c>
      <c r="C10" s="59" t="s">
        <v>211</v>
      </c>
    </row>
    <row r="11" spans="1:4">
      <c r="B11" s="56" t="s">
        <v>200</v>
      </c>
      <c r="C11" s="59">
        <v>233270</v>
      </c>
    </row>
    <row r="12" spans="1:4">
      <c r="B12" s="56" t="s">
        <v>22</v>
      </c>
      <c r="C12" s="59">
        <v>7800</v>
      </c>
    </row>
    <row r="13" spans="1:4">
      <c r="B13" s="56" t="s">
        <v>269</v>
      </c>
      <c r="C13" s="59">
        <v>16000</v>
      </c>
    </row>
    <row r="14" spans="1:4">
      <c r="B14" s="56" t="s">
        <v>233</v>
      </c>
      <c r="C14" s="59">
        <v>5762</v>
      </c>
    </row>
    <row r="15" spans="1:4">
      <c r="B15" s="56" t="s">
        <v>39</v>
      </c>
      <c r="C15" s="59">
        <v>0</v>
      </c>
    </row>
    <row r="16" spans="1:4">
      <c r="B16" s="56" t="s">
        <v>201</v>
      </c>
      <c r="C16" s="59">
        <v>75096</v>
      </c>
    </row>
    <row r="17" spans="2:4">
      <c r="B17" s="56" t="s">
        <v>114</v>
      </c>
      <c r="C17" s="59">
        <v>818420.96</v>
      </c>
    </row>
    <row r="18" spans="2:4" ht="24.75" thickBot="1">
      <c r="B18" s="60" t="s">
        <v>19</v>
      </c>
      <c r="C18" s="61">
        <f>SUM(C7:C17)</f>
        <v>1417297.62</v>
      </c>
    </row>
    <row r="19" spans="2:4" ht="24.75" thickTop="1"/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3"/>
      <c r="C23" s="153"/>
      <c r="D23" s="152"/>
    </row>
    <row r="24" spans="2:4">
      <c r="B24" s="151"/>
      <c r="C24" s="151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3"/>
      <c r="C27" s="153"/>
      <c r="D27" s="152"/>
    </row>
    <row r="28" spans="2:4">
      <c r="B28" s="151"/>
      <c r="C28" s="151"/>
      <c r="D28" s="152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2" spans="2:4">
      <c r="B32" s="151"/>
      <c r="C32" s="154"/>
    </row>
    <row r="38" spans="2:30">
      <c r="C38" s="143" t="s">
        <v>184</v>
      </c>
    </row>
    <row r="39" spans="2:30">
      <c r="C39" s="56" t="s">
        <v>11</v>
      </c>
      <c r="D39" s="56" t="s">
        <v>120</v>
      </c>
      <c r="E39" s="56" t="s">
        <v>121</v>
      </c>
      <c r="F39" s="56" t="s">
        <v>122</v>
      </c>
      <c r="G39" s="56" t="s">
        <v>123</v>
      </c>
      <c r="H39" s="56" t="s">
        <v>124</v>
      </c>
      <c r="I39" s="56" t="s">
        <v>125</v>
      </c>
      <c r="J39" s="56" t="s">
        <v>126</v>
      </c>
      <c r="K39" s="56" t="s">
        <v>127</v>
      </c>
      <c r="L39" s="56" t="s">
        <v>128</v>
      </c>
      <c r="M39" s="56" t="s">
        <v>129</v>
      </c>
      <c r="N39" s="56" t="s">
        <v>130</v>
      </c>
      <c r="O39" s="56" t="s">
        <v>131</v>
      </c>
      <c r="P39" s="63" t="s">
        <v>19</v>
      </c>
      <c r="Q39" s="56" t="s">
        <v>132</v>
      </c>
      <c r="R39" s="56" t="s">
        <v>121</v>
      </c>
      <c r="S39" s="56" t="s">
        <v>122</v>
      </c>
      <c r="T39" s="56" t="s">
        <v>123</v>
      </c>
      <c r="U39" s="56" t="s">
        <v>124</v>
      </c>
      <c r="V39" s="56" t="s">
        <v>125</v>
      </c>
      <c r="W39" s="56" t="s">
        <v>126</v>
      </c>
      <c r="X39" s="56" t="s">
        <v>127</v>
      </c>
      <c r="Y39" s="56" t="s">
        <v>128</v>
      </c>
      <c r="Z39" s="56" t="s">
        <v>129</v>
      </c>
      <c r="AA39" s="56" t="s">
        <v>130</v>
      </c>
      <c r="AB39" s="56" t="s">
        <v>131</v>
      </c>
      <c r="AC39" s="65" t="s">
        <v>19</v>
      </c>
      <c r="AD39" s="56" t="s">
        <v>115</v>
      </c>
    </row>
    <row r="40" spans="2:30">
      <c r="B40" s="56" t="s">
        <v>21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>
        <v>1119.6600000000001</v>
      </c>
      <c r="I40" s="59">
        <v>29859.32</v>
      </c>
      <c r="J40" s="59">
        <v>25835.93</v>
      </c>
      <c r="K40" s="59">
        <v>45110.74</v>
      </c>
      <c r="L40" s="59">
        <v>19417.97</v>
      </c>
      <c r="M40" s="59"/>
      <c r="N40" s="59"/>
      <c r="O40" s="59"/>
      <c r="P40" s="64">
        <f>SUM(D40:O40)</f>
        <v>180537.88999999998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>
        <v>5811.94</v>
      </c>
      <c r="V40" s="59">
        <v>1119.6600000000001</v>
      </c>
      <c r="W40" s="59">
        <v>29859.32</v>
      </c>
      <c r="X40" s="59">
        <v>25835.93</v>
      </c>
      <c r="Y40" s="59">
        <v>45110.74</v>
      </c>
      <c r="Z40" s="59"/>
      <c r="AA40" s="59"/>
      <c r="AB40" s="59"/>
      <c r="AC40" s="67">
        <f>SUM(Q40:AB40)</f>
        <v>196588.36</v>
      </c>
      <c r="AD40" s="66">
        <f>SUM(C40+P40-AC40)</f>
        <v>19417.97</v>
      </c>
    </row>
    <row r="41" spans="2:30">
      <c r="B41" s="56" t="s">
        <v>113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ref="AC41:AC51" si="1">SUM(Q41:AB41)</f>
        <v>0</v>
      </c>
      <c r="AD41" s="66">
        <f t="shared" ref="AD41:AD51" si="2">SUM(C41+P41-AC41)</f>
        <v>4007.59</v>
      </c>
    </row>
    <row r="42" spans="2:30">
      <c r="B42" s="56" t="s">
        <v>37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0</v>
      </c>
      <c r="AD42" s="66">
        <f t="shared" si="2"/>
        <v>0</v>
      </c>
    </row>
    <row r="43" spans="2:30">
      <c r="B43" s="56" t="s">
        <v>38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>
        <v>27296.25</v>
      </c>
      <c r="J43" s="59"/>
      <c r="K43" s="59">
        <v>5000</v>
      </c>
      <c r="L43" s="59"/>
      <c r="M43" s="59"/>
      <c r="N43" s="59"/>
      <c r="O43" s="59"/>
      <c r="P43" s="64">
        <f t="shared" si="0"/>
        <v>91446.25</v>
      </c>
      <c r="Q43" s="59">
        <v>19800</v>
      </c>
      <c r="R43" s="59"/>
      <c r="S43" s="59"/>
      <c r="T43" s="59"/>
      <c r="U43" s="59"/>
      <c r="V43" s="59"/>
      <c r="W43" s="59"/>
      <c r="X43" s="59">
        <v>0</v>
      </c>
      <c r="Y43" s="59">
        <v>37570</v>
      </c>
      <c r="Z43" s="59"/>
      <c r="AA43" s="59"/>
      <c r="AB43" s="59"/>
      <c r="AC43" s="67">
        <f t="shared" si="1"/>
        <v>57370</v>
      </c>
      <c r="AD43" s="66">
        <f t="shared" si="2"/>
        <v>237523.09999999998</v>
      </c>
    </row>
    <row r="44" spans="2:30">
      <c r="B44" s="56" t="s">
        <v>198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 t="shared" si="0"/>
        <v>0</v>
      </c>
      <c r="Q44" s="59">
        <v>37750</v>
      </c>
      <c r="R44" s="59"/>
      <c r="S44" s="59"/>
      <c r="T44" s="59">
        <v>4430</v>
      </c>
      <c r="U44" s="59"/>
      <c r="V44" s="59">
        <v>42410</v>
      </c>
      <c r="W44" s="59"/>
      <c r="X44" s="59"/>
      <c r="Y44" s="59"/>
      <c r="Z44" s="59"/>
      <c r="AA44" s="59"/>
      <c r="AB44" s="59"/>
      <c r="AC44" s="67">
        <f t="shared" si="1"/>
        <v>84590</v>
      </c>
      <c r="AD44" s="66">
        <f t="shared" si="2"/>
        <v>233270</v>
      </c>
    </row>
    <row r="45" spans="2:30">
      <c r="B45" s="56" t="s">
        <v>269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64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si="1"/>
        <v>0</v>
      </c>
      <c r="AD45" s="66">
        <f t="shared" si="2"/>
        <v>16000</v>
      </c>
    </row>
    <row r="46" spans="2:30">
      <c r="B46" s="56" t="s">
        <v>37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>SUM(Q46:AB46)</f>
        <v>0</v>
      </c>
      <c r="AD46" s="66">
        <f t="shared" si="2"/>
        <v>0</v>
      </c>
    </row>
    <row r="47" spans="2:30">
      <c r="B47" s="56" t="s">
        <v>22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>
        <v>6160</v>
      </c>
      <c r="I47" s="59">
        <v>6643</v>
      </c>
      <c r="J47" s="59">
        <v>7260</v>
      </c>
      <c r="K47" s="59">
        <v>7300</v>
      </c>
      <c r="L47" s="59">
        <v>7800</v>
      </c>
      <c r="M47" s="59"/>
      <c r="N47" s="59"/>
      <c r="O47" s="59"/>
      <c r="P47" s="64">
        <f t="shared" ref="P47" si="3">SUM(D47:O47)</f>
        <v>61781</v>
      </c>
      <c r="Q47" s="59">
        <v>11534</v>
      </c>
      <c r="R47" s="59">
        <v>6638</v>
      </c>
      <c r="S47" s="59">
        <v>6660</v>
      </c>
      <c r="T47" s="59">
        <v>6660</v>
      </c>
      <c r="U47" s="59">
        <v>6660</v>
      </c>
      <c r="V47" s="59">
        <v>6160</v>
      </c>
      <c r="W47" s="59">
        <v>6643</v>
      </c>
      <c r="X47" s="59">
        <v>7260</v>
      </c>
      <c r="Y47" s="59">
        <v>7300</v>
      </c>
      <c r="Z47" s="59"/>
      <c r="AA47" s="59"/>
      <c r="AB47" s="59"/>
      <c r="AC47" s="67">
        <f t="shared" ref="AC47:AC48" si="4">SUM(Q47:AB47)</f>
        <v>65515</v>
      </c>
      <c r="AD47" s="66">
        <f t="shared" ref="AD47:AD48" si="5">SUM(C47+P47-AC47)</f>
        <v>7800</v>
      </c>
    </row>
    <row r="48" spans="2:30">
      <c r="B48" s="56" t="s">
        <v>228</v>
      </c>
      <c r="C48" s="59"/>
      <c r="D48" s="59">
        <v>5110</v>
      </c>
      <c r="E48" s="59"/>
      <c r="F48" s="59"/>
      <c r="G48" s="59"/>
      <c r="H48" s="59"/>
      <c r="I48" s="59"/>
      <c r="J48" s="59"/>
      <c r="K48" s="59">
        <v>5762</v>
      </c>
      <c r="L48" s="59"/>
      <c r="M48" s="59"/>
      <c r="N48" s="59"/>
      <c r="O48" s="59"/>
      <c r="P48" s="64">
        <f>SUM(C48:O48)</f>
        <v>10872</v>
      </c>
      <c r="Q48" s="59"/>
      <c r="R48" s="59"/>
      <c r="S48" s="59"/>
      <c r="T48" s="59"/>
      <c r="U48" s="59"/>
      <c r="V48" s="59"/>
      <c r="W48" s="59"/>
      <c r="X48" s="59">
        <v>5110</v>
      </c>
      <c r="Y48" s="59"/>
      <c r="Z48" s="59"/>
      <c r="AA48" s="59"/>
      <c r="AB48" s="59"/>
      <c r="AC48" s="67">
        <f t="shared" si="4"/>
        <v>5110</v>
      </c>
      <c r="AD48" s="66">
        <f t="shared" si="5"/>
        <v>5762</v>
      </c>
    </row>
    <row r="49" spans="2:31">
      <c r="B49" s="56" t="s">
        <v>39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0</v>
      </c>
    </row>
    <row r="50" spans="2:31">
      <c r="B50" s="56" t="s">
        <v>199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4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7">
        <f t="shared" si="1"/>
        <v>0</v>
      </c>
      <c r="AD50" s="66">
        <f t="shared" si="2"/>
        <v>75096</v>
      </c>
    </row>
    <row r="51" spans="2:31">
      <c r="B51" s="56" t="s">
        <v>227</v>
      </c>
      <c r="C51" s="59">
        <v>818192.89</v>
      </c>
      <c r="D51" s="59"/>
      <c r="E51" s="59"/>
      <c r="F51" s="59"/>
      <c r="G51" s="59"/>
      <c r="H51" s="59"/>
      <c r="I51" s="59">
        <v>228.07</v>
      </c>
      <c r="J51" s="59"/>
      <c r="K51" s="59"/>
      <c r="L51" s="59"/>
      <c r="M51" s="59"/>
      <c r="N51" s="59"/>
      <c r="O51" s="59"/>
      <c r="P51" s="64">
        <f t="shared" si="0"/>
        <v>228.07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7">
        <f t="shared" si="1"/>
        <v>0</v>
      </c>
      <c r="AD51" s="66">
        <f t="shared" si="2"/>
        <v>818420.96</v>
      </c>
    </row>
    <row r="52" spans="2:31" ht="24.75" thickBot="1">
      <c r="B52" s="60" t="s">
        <v>19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7279.66</v>
      </c>
      <c r="I52" s="59">
        <f t="shared" ref="I52:M52" si="7">SUM(I40:I51)</f>
        <v>64026.64</v>
      </c>
      <c r="J52" s="59">
        <f t="shared" si="7"/>
        <v>33095.93</v>
      </c>
      <c r="K52" s="59">
        <f t="shared" si="7"/>
        <v>63172.74</v>
      </c>
      <c r="L52" s="59">
        <f t="shared" si="7"/>
        <v>27217.97</v>
      </c>
      <c r="M52" s="59">
        <f t="shared" si="7"/>
        <v>0</v>
      </c>
      <c r="N52" s="59">
        <f>SUM(N40:N51)</f>
        <v>0</v>
      </c>
      <c r="O52" s="59">
        <f>SUM(O40:O51)</f>
        <v>0</v>
      </c>
      <c r="P52" s="64">
        <f t="shared" ref="P52:U52" si="8">SUM(P40:P51)</f>
        <v>360865.21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12471.939999999999</v>
      </c>
      <c r="V52" s="59">
        <f t="shared" ref="V52:AB52" si="9">SUM(V40:V51)</f>
        <v>49689.66</v>
      </c>
      <c r="W52" s="59">
        <f t="shared" si="9"/>
        <v>36502.32</v>
      </c>
      <c r="X52" s="59">
        <f t="shared" si="9"/>
        <v>38205.93</v>
      </c>
      <c r="Y52" s="59">
        <f t="shared" si="9"/>
        <v>89980.739999999991</v>
      </c>
      <c r="Z52" s="59">
        <f t="shared" si="9"/>
        <v>0</v>
      </c>
      <c r="AA52" s="59">
        <f t="shared" si="9"/>
        <v>0</v>
      </c>
      <c r="AB52" s="59">
        <f t="shared" si="9"/>
        <v>0</v>
      </c>
      <c r="AC52" s="67">
        <f>SUM(AC40:AC51)</f>
        <v>409173.36</v>
      </c>
      <c r="AD52" s="66">
        <f>SUM(AD40:AD51)</f>
        <v>1417297.6199999999</v>
      </c>
      <c r="AE52" s="68">
        <f>SUM(C52+P52-AC52)</f>
        <v>1417297.62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76"/>
  <sheetViews>
    <sheetView workbookViewId="0">
      <selection activeCell="F21" sqref="F21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133</v>
      </c>
      <c r="B2" s="117" t="s">
        <v>163</v>
      </c>
      <c r="C2" s="118"/>
    </row>
    <row r="3" spans="1:3" ht="21.75">
      <c r="A3" s="119" t="s">
        <v>164</v>
      </c>
      <c r="B3" s="120" t="s">
        <v>165</v>
      </c>
      <c r="C3" s="121"/>
    </row>
    <row r="4" spans="1:3" ht="21.75">
      <c r="A4" s="122"/>
      <c r="B4" s="123"/>
      <c r="C4" s="122"/>
    </row>
    <row r="5" spans="1:3" ht="21">
      <c r="A5" s="124" t="s">
        <v>278</v>
      </c>
      <c r="B5" s="124"/>
      <c r="C5" s="125">
        <v>26659586</v>
      </c>
    </row>
    <row r="6" spans="1:3" ht="21">
      <c r="A6" s="124" t="s">
        <v>166</v>
      </c>
      <c r="B6" s="124"/>
      <c r="C6" s="126">
        <v>0</v>
      </c>
    </row>
    <row r="7" spans="1:3" ht="21">
      <c r="A7" s="124"/>
      <c r="B7" s="124"/>
      <c r="C7" s="126">
        <f>SUM(C5:C6)</f>
        <v>26659586</v>
      </c>
    </row>
    <row r="8" spans="1:3" ht="21">
      <c r="A8" s="127" t="s">
        <v>167</v>
      </c>
      <c r="B8" s="127"/>
      <c r="C8" s="128"/>
    </row>
    <row r="9" spans="1:3" ht="21.75">
      <c r="A9" s="124" t="s">
        <v>168</v>
      </c>
      <c r="B9" s="124"/>
      <c r="C9" s="120"/>
    </row>
    <row r="10" spans="1:3" ht="21.75">
      <c r="A10" s="124" t="s">
        <v>169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170</v>
      </c>
      <c r="B12" s="131">
        <v>500</v>
      </c>
      <c r="C12" s="133"/>
    </row>
    <row r="13" spans="1:3" s="272" customFormat="1" ht="21.75">
      <c r="A13" s="130" t="s">
        <v>229</v>
      </c>
      <c r="B13" s="131">
        <v>2500</v>
      </c>
      <c r="C13" s="133"/>
    </row>
    <row r="14" spans="1:3" ht="21.75">
      <c r="A14" s="130" t="s">
        <v>282</v>
      </c>
      <c r="B14" s="131">
        <v>2400</v>
      </c>
      <c r="C14" s="133"/>
    </row>
    <row r="15" spans="1:3" s="281" customFormat="1" ht="21.75">
      <c r="A15" s="130" t="s">
        <v>283</v>
      </c>
      <c r="B15" s="131">
        <v>1089.68</v>
      </c>
      <c r="C15" s="134"/>
    </row>
    <row r="16" spans="1:3" s="259" customFormat="1" ht="21.75">
      <c r="A16" s="130" t="s">
        <v>284</v>
      </c>
      <c r="B16" s="131">
        <v>10995.55</v>
      </c>
      <c r="C16" s="134">
        <v>17485.23</v>
      </c>
    </row>
    <row r="17" spans="1:3" s="259" customFormat="1" ht="21.75">
      <c r="A17" s="130"/>
      <c r="B17" s="131"/>
      <c r="C17" s="134"/>
    </row>
    <row r="18" spans="1:3" s="259" customFormat="1" ht="21.75">
      <c r="A18" s="130"/>
      <c r="B18" s="131"/>
      <c r="C18" s="134"/>
    </row>
    <row r="19" spans="1:3" s="259" customFormat="1" ht="21.75">
      <c r="A19" s="130"/>
      <c r="B19" s="131"/>
      <c r="C19" s="134"/>
    </row>
    <row r="20" spans="1:3" ht="21.75">
      <c r="A20" s="124" t="s">
        <v>171</v>
      </c>
      <c r="B20" s="135"/>
      <c r="C20" s="133"/>
    </row>
    <row r="21" spans="1:3" ht="21.75">
      <c r="A21" s="124" t="s">
        <v>212</v>
      </c>
      <c r="B21" s="135"/>
      <c r="C21" s="133">
        <v>36050</v>
      </c>
    </row>
    <row r="22" spans="1:3" ht="21.75">
      <c r="A22" s="136" t="s">
        <v>172</v>
      </c>
      <c r="B22" s="135"/>
      <c r="C22" s="120"/>
    </row>
    <row r="23" spans="1:3" ht="23.25">
      <c r="A23" s="137" t="s">
        <v>279</v>
      </c>
      <c r="B23" s="138"/>
      <c r="C23" s="144">
        <f>C7-C16-C21</f>
        <v>26606050.77</v>
      </c>
    </row>
    <row r="24" spans="1:3" ht="21">
      <c r="A24" s="116" t="s">
        <v>173</v>
      </c>
      <c r="B24" s="139" t="s">
        <v>174</v>
      </c>
      <c r="C24" s="116"/>
    </row>
    <row r="25" spans="1:3" ht="21">
      <c r="A25" s="127"/>
      <c r="B25" s="140"/>
      <c r="C25" s="127"/>
    </row>
    <row r="26" spans="1:3" ht="21">
      <c r="A26" s="141" t="s">
        <v>280</v>
      </c>
      <c r="B26" s="141" t="s">
        <v>280</v>
      </c>
      <c r="C26" s="127"/>
    </row>
    <row r="27" spans="1:3" ht="21">
      <c r="A27" s="137" t="s">
        <v>175</v>
      </c>
      <c r="B27" s="142" t="s">
        <v>176</v>
      </c>
      <c r="C27" s="137"/>
    </row>
    <row r="28" spans="1:3" ht="21">
      <c r="A28" s="127"/>
      <c r="B28" s="127"/>
      <c r="C28" s="127"/>
    </row>
    <row r="29" spans="1:3" s="214" customFormat="1" ht="21">
      <c r="A29" s="127"/>
      <c r="B29" s="127"/>
      <c r="C29" s="127"/>
    </row>
    <row r="30" spans="1:3" s="214" customFormat="1" ht="21">
      <c r="A30" s="127"/>
      <c r="B30" s="127"/>
      <c r="C30" s="127"/>
    </row>
    <row r="31" spans="1:3" s="214" customFormat="1" ht="21">
      <c r="A31" s="127"/>
      <c r="B31" s="127"/>
      <c r="C31" s="127"/>
    </row>
    <row r="32" spans="1:3" s="214" customFormat="1" ht="21">
      <c r="A32" s="127"/>
      <c r="B32" s="127"/>
      <c r="C32" s="127"/>
    </row>
    <row r="33" spans="1:3" s="214" customFormat="1" ht="21">
      <c r="A33" s="127"/>
      <c r="B33" s="127"/>
      <c r="C33" s="127"/>
    </row>
    <row r="34" spans="1:3" s="214" customFormat="1" ht="21">
      <c r="A34" s="127"/>
      <c r="B34" s="127"/>
      <c r="C34" s="127"/>
    </row>
    <row r="35" spans="1:3" s="214" customFormat="1" ht="21">
      <c r="A35" s="127"/>
      <c r="B35" s="127"/>
      <c r="C35" s="127"/>
    </row>
    <row r="36" spans="1:3" ht="21.75">
      <c r="A36" s="115"/>
      <c r="B36" s="115"/>
      <c r="C36" s="115"/>
    </row>
    <row r="37" spans="1:3" s="260" customFormat="1" ht="21.75">
      <c r="A37" s="115"/>
      <c r="B37" s="115"/>
      <c r="C37" s="115"/>
    </row>
    <row r="38" spans="1:3" s="260" customFormat="1" ht="21.75">
      <c r="A38" s="115"/>
      <c r="B38" s="115"/>
      <c r="C38" s="115"/>
    </row>
    <row r="39" spans="1:3" s="260" customFormat="1" ht="21.75">
      <c r="A39" s="115"/>
      <c r="B39" s="115"/>
      <c r="C39" s="115"/>
    </row>
    <row r="40" spans="1:3" s="260" customFormat="1" ht="21.75">
      <c r="A40" s="115"/>
      <c r="B40" s="115"/>
      <c r="C40" s="115"/>
    </row>
    <row r="41" spans="1:3" s="260" customFormat="1" ht="21.75">
      <c r="A41" s="115"/>
      <c r="B41" s="115"/>
      <c r="C41" s="115"/>
    </row>
    <row r="42" spans="1:3" s="260" customFormat="1" ht="21.75">
      <c r="A42" s="115"/>
      <c r="B42" s="115"/>
      <c r="C42" s="115"/>
    </row>
    <row r="43" spans="1:3" s="260" customFormat="1" ht="21.75">
      <c r="A43" s="115"/>
      <c r="B43" s="115"/>
      <c r="C43" s="115"/>
    </row>
    <row r="44" spans="1:3" s="260" customFormat="1" ht="21.75">
      <c r="A44" s="115"/>
      <c r="B44" s="115"/>
      <c r="C44" s="115"/>
    </row>
    <row r="45" spans="1:3" s="260" customFormat="1" ht="21.75">
      <c r="A45" s="115"/>
      <c r="B45" s="115"/>
      <c r="C45" s="115"/>
    </row>
    <row r="46" spans="1:3" s="260" customFormat="1" ht="21.75">
      <c r="A46" s="115"/>
      <c r="B46" s="115"/>
      <c r="C46" s="115"/>
    </row>
    <row r="47" spans="1:3" s="260" customFormat="1" ht="21.75">
      <c r="A47" s="115"/>
      <c r="B47" s="115"/>
      <c r="C47" s="115"/>
    </row>
    <row r="48" spans="1:3" s="260" customFormat="1" ht="21.75">
      <c r="A48" s="115"/>
      <c r="B48" s="115"/>
      <c r="C48" s="115"/>
    </row>
    <row r="49" spans="1:3" s="260" customFormat="1" ht="21.75">
      <c r="A49" s="115"/>
      <c r="B49" s="115"/>
      <c r="C49" s="115"/>
    </row>
    <row r="50" spans="1:3" s="260" customFormat="1" ht="21.75">
      <c r="A50" s="115"/>
      <c r="B50" s="115"/>
      <c r="C50" s="115"/>
    </row>
    <row r="51" spans="1:3" s="260" customFormat="1" ht="21.75">
      <c r="A51" s="115"/>
      <c r="B51" s="115"/>
      <c r="C51" s="115"/>
    </row>
    <row r="52" spans="1:3" s="260" customFormat="1" ht="21.75">
      <c r="A52" s="115"/>
      <c r="B52" s="115"/>
      <c r="C52" s="115"/>
    </row>
    <row r="53" spans="1:3" s="260" customFormat="1" ht="21.75">
      <c r="A53" s="115"/>
      <c r="B53" s="115"/>
      <c r="C53" s="115"/>
    </row>
    <row r="54" spans="1:3" s="260" customFormat="1" ht="21.75">
      <c r="A54" s="115"/>
      <c r="B54" s="115"/>
      <c r="C54" s="115"/>
    </row>
    <row r="55" spans="1:3" s="260" customFormat="1" ht="21.75">
      <c r="A55" s="115"/>
      <c r="B55" s="115"/>
      <c r="C55" s="115"/>
    </row>
    <row r="56" spans="1:3" s="260" customFormat="1" ht="21.75">
      <c r="A56" s="115"/>
      <c r="B56" s="115"/>
      <c r="C56" s="115"/>
    </row>
    <row r="57" spans="1:3" s="260" customFormat="1" ht="21.75">
      <c r="A57" s="115"/>
      <c r="B57" s="115"/>
      <c r="C57" s="115"/>
    </row>
    <row r="58" spans="1:3" ht="19.5" customHeight="1">
      <c r="A58" s="151" t="s">
        <v>177</v>
      </c>
      <c r="B58" s="151" t="s">
        <v>188</v>
      </c>
      <c r="C58" s="151"/>
    </row>
    <row r="59" spans="1:3" ht="19.5" customHeight="1">
      <c r="A59" s="151" t="s">
        <v>186</v>
      </c>
      <c r="B59" s="151" t="s">
        <v>189</v>
      </c>
      <c r="C59" s="151"/>
    </row>
    <row r="60" spans="1:3" ht="19.5" customHeight="1">
      <c r="A60" s="151" t="s">
        <v>187</v>
      </c>
      <c r="B60" s="151" t="s">
        <v>190</v>
      </c>
      <c r="C60" s="151"/>
    </row>
    <row r="61" spans="1:3" s="145" customFormat="1" ht="19.5" customHeight="1">
      <c r="A61" s="151"/>
      <c r="B61" s="151"/>
      <c r="C61" s="151"/>
    </row>
    <row r="62" spans="1:3" s="145" customFormat="1" ht="19.5" customHeight="1">
      <c r="A62" s="151"/>
      <c r="B62" s="151"/>
      <c r="C62" s="151"/>
    </row>
    <row r="63" spans="1:3" ht="19.5" customHeight="1">
      <c r="A63" s="151"/>
      <c r="B63" s="151" t="s">
        <v>188</v>
      </c>
      <c r="C63" s="151"/>
    </row>
    <row r="64" spans="1:3" ht="19.5" customHeight="1">
      <c r="A64" s="151"/>
      <c r="B64" s="151" t="s">
        <v>191</v>
      </c>
      <c r="C64" s="151"/>
    </row>
    <row r="65" spans="1:3" ht="19.5" customHeight="1">
      <c r="A65" s="151"/>
      <c r="B65" s="151" t="s">
        <v>192</v>
      </c>
      <c r="C65" s="151"/>
    </row>
    <row r="100" spans="1:3" ht="21.75">
      <c r="A100" s="115" t="s">
        <v>218</v>
      </c>
      <c r="B100" s="115"/>
      <c r="C100" s="115"/>
    </row>
    <row r="101" spans="1:3" ht="21.75">
      <c r="A101" s="116" t="s">
        <v>133</v>
      </c>
      <c r="B101" s="117" t="s">
        <v>163</v>
      </c>
      <c r="C101" s="118"/>
    </row>
    <row r="102" spans="1:3" ht="21.75">
      <c r="A102" s="119" t="s">
        <v>164</v>
      </c>
      <c r="B102" s="120" t="s">
        <v>165</v>
      </c>
      <c r="C102" s="121"/>
    </row>
    <row r="103" spans="1:3" ht="21.75">
      <c r="A103" s="122"/>
      <c r="B103" s="123"/>
      <c r="C103" s="122"/>
    </row>
    <row r="104" spans="1:3" ht="21">
      <c r="A104" s="124" t="s">
        <v>215</v>
      </c>
      <c r="B104" s="124"/>
      <c r="C104" s="125">
        <v>37354041.520000003</v>
      </c>
    </row>
    <row r="105" spans="1:3" ht="21">
      <c r="A105" s="124" t="s">
        <v>166</v>
      </c>
      <c r="B105" s="124"/>
      <c r="C105" s="126">
        <v>0</v>
      </c>
    </row>
    <row r="106" spans="1:3" ht="21">
      <c r="A106" s="124"/>
      <c r="B106" s="124"/>
      <c r="C106" s="126">
        <f>SUM(C104:C105)</f>
        <v>37354041.520000003</v>
      </c>
    </row>
    <row r="107" spans="1:3" ht="21">
      <c r="A107" s="127" t="s">
        <v>167</v>
      </c>
      <c r="B107" s="127"/>
      <c r="C107" s="128"/>
    </row>
    <row r="108" spans="1:3" ht="21.75">
      <c r="A108" s="124" t="s">
        <v>168</v>
      </c>
      <c r="B108" s="124"/>
      <c r="C108" s="120"/>
    </row>
    <row r="109" spans="1:3" ht="21.75">
      <c r="A109" s="124" t="s">
        <v>169</v>
      </c>
      <c r="B109" s="129"/>
      <c r="C109" s="120"/>
    </row>
    <row r="110" spans="1:3" ht="21.75">
      <c r="A110" s="130"/>
      <c r="B110" s="131"/>
      <c r="C110" s="132"/>
    </row>
    <row r="111" spans="1:3" ht="21.75">
      <c r="A111" s="130" t="s">
        <v>170</v>
      </c>
      <c r="B111" s="131">
        <v>500</v>
      </c>
      <c r="C111" s="133">
        <v>500</v>
      </c>
    </row>
    <row r="112" spans="1:3" ht="21.75">
      <c r="A112" s="130"/>
      <c r="B112" s="131"/>
      <c r="C112" s="134"/>
    </row>
    <row r="113" spans="1:3" ht="21.75">
      <c r="A113" s="130"/>
      <c r="B113" s="131"/>
      <c r="C113" s="134"/>
    </row>
    <row r="114" spans="1:3" ht="21.75">
      <c r="A114" s="130"/>
      <c r="B114" s="131"/>
      <c r="C114" s="134"/>
    </row>
    <row r="115" spans="1:3" ht="21.75">
      <c r="A115" s="124" t="s">
        <v>171</v>
      </c>
      <c r="B115" s="135"/>
      <c r="C115" s="133"/>
    </row>
    <row r="116" spans="1:3" ht="21.75">
      <c r="A116" s="124" t="s">
        <v>212</v>
      </c>
      <c r="B116" s="135"/>
      <c r="C116" s="133">
        <v>0</v>
      </c>
    </row>
    <row r="117" spans="1:3" ht="21.75">
      <c r="A117" s="136" t="s">
        <v>172</v>
      </c>
      <c r="B117" s="135"/>
      <c r="C117" s="120"/>
    </row>
    <row r="118" spans="1:3" ht="23.25">
      <c r="A118" s="137" t="s">
        <v>216</v>
      </c>
      <c r="B118" s="138"/>
      <c r="C118" s="144">
        <f>C106-C111</f>
        <v>37353541.520000003</v>
      </c>
    </row>
    <row r="119" spans="1:3" ht="21">
      <c r="A119" s="116" t="s">
        <v>173</v>
      </c>
      <c r="B119" s="139" t="s">
        <v>174</v>
      </c>
      <c r="C119" s="116"/>
    </row>
    <row r="120" spans="1:3" ht="21">
      <c r="A120" s="127"/>
      <c r="B120" s="140"/>
      <c r="C120" s="127"/>
    </row>
    <row r="121" spans="1:3" ht="21">
      <c r="A121" s="141" t="s">
        <v>217</v>
      </c>
      <c r="B121" s="141" t="s">
        <v>217</v>
      </c>
      <c r="C121" s="127"/>
    </row>
    <row r="122" spans="1:3" ht="21">
      <c r="A122" s="137" t="s">
        <v>175</v>
      </c>
      <c r="B122" s="142" t="s">
        <v>176</v>
      </c>
      <c r="C122" s="137"/>
    </row>
    <row r="123" spans="1:3" ht="21">
      <c r="A123" s="127"/>
      <c r="B123" s="127"/>
      <c r="C123" s="127"/>
    </row>
    <row r="124" spans="1:3" s="233" customFormat="1" ht="21">
      <c r="A124" s="127"/>
      <c r="B124" s="127"/>
      <c r="C124" s="127"/>
    </row>
    <row r="125" spans="1:3" ht="21.75">
      <c r="A125" s="115"/>
      <c r="B125" s="115"/>
      <c r="C125" s="115"/>
    </row>
    <row r="126" spans="1:3">
      <c r="A126" s="151" t="s">
        <v>177</v>
      </c>
      <c r="B126" s="151" t="s">
        <v>188</v>
      </c>
      <c r="C126" s="151"/>
    </row>
    <row r="127" spans="1:3">
      <c r="A127" s="151" t="s">
        <v>186</v>
      </c>
      <c r="B127" s="151" t="s">
        <v>189</v>
      </c>
      <c r="C127" s="151"/>
    </row>
    <row r="128" spans="1:3">
      <c r="A128" s="151" t="s">
        <v>187</v>
      </c>
      <c r="B128" s="151" t="s">
        <v>190</v>
      </c>
      <c r="C128" s="151"/>
    </row>
    <row r="129" spans="1:3">
      <c r="A129" s="151"/>
      <c r="B129" s="151"/>
      <c r="C129" s="151"/>
    </row>
    <row r="130" spans="1:3">
      <c r="A130" s="151"/>
      <c r="B130" s="151"/>
      <c r="C130" s="151"/>
    </row>
    <row r="131" spans="1:3">
      <c r="A131" s="151"/>
      <c r="B131" s="151" t="s">
        <v>188</v>
      </c>
      <c r="C131" s="151"/>
    </row>
    <row r="132" spans="1:3">
      <c r="A132" s="151"/>
      <c r="B132" s="151" t="s">
        <v>191</v>
      </c>
      <c r="C132" s="151"/>
    </row>
    <row r="133" spans="1:3">
      <c r="A133" s="151"/>
      <c r="B133" s="151" t="s">
        <v>192</v>
      </c>
      <c r="C133" s="151"/>
    </row>
    <row r="134" spans="1:3">
      <c r="A134" s="233"/>
      <c r="B134" s="233"/>
      <c r="C134" s="233"/>
    </row>
    <row r="135" spans="1:3">
      <c r="A135" s="233"/>
      <c r="B135" s="233"/>
      <c r="C135" s="233"/>
    </row>
    <row r="136" spans="1:3">
      <c r="A136" s="233"/>
      <c r="B136" s="233"/>
      <c r="C136" s="233"/>
    </row>
    <row r="137" spans="1:3">
      <c r="A137" s="233"/>
      <c r="B137" s="233"/>
      <c r="C137" s="233"/>
    </row>
    <row r="138" spans="1:3" ht="21.75">
      <c r="A138" s="115" t="s">
        <v>218</v>
      </c>
      <c r="B138" s="115"/>
      <c r="C138" s="115"/>
    </row>
    <row r="139" spans="1:3" ht="21.75">
      <c r="A139" s="116" t="s">
        <v>133</v>
      </c>
      <c r="B139" s="117" t="s">
        <v>219</v>
      </c>
      <c r="C139" s="118"/>
    </row>
    <row r="140" spans="1:3" ht="21.75">
      <c r="A140" s="119" t="s">
        <v>164</v>
      </c>
      <c r="B140" s="120" t="s">
        <v>220</v>
      </c>
      <c r="C140" s="121"/>
    </row>
    <row r="141" spans="1:3" ht="21.75">
      <c r="A141" s="122"/>
      <c r="B141" s="123"/>
      <c r="C141" s="122"/>
    </row>
    <row r="142" spans="1:3" ht="21">
      <c r="A142" s="124" t="s">
        <v>215</v>
      </c>
      <c r="B142" s="124"/>
      <c r="C142" s="125">
        <v>682940.74</v>
      </c>
    </row>
    <row r="143" spans="1:3" ht="21">
      <c r="A143" s="124" t="s">
        <v>166</v>
      </c>
      <c r="B143" s="124"/>
      <c r="C143" s="126">
        <v>0</v>
      </c>
    </row>
    <row r="144" spans="1:3" ht="21">
      <c r="A144" s="124"/>
      <c r="B144" s="124"/>
      <c r="C144" s="126">
        <f>SUM(C142:C143)</f>
        <v>682940.74</v>
      </c>
    </row>
    <row r="145" spans="1:3" ht="21">
      <c r="A145" s="127" t="s">
        <v>167</v>
      </c>
      <c r="B145" s="127"/>
      <c r="C145" s="128"/>
    </row>
    <row r="146" spans="1:3" ht="21.75">
      <c r="A146" s="124" t="s">
        <v>168</v>
      </c>
      <c r="B146" s="124"/>
      <c r="C146" s="120"/>
    </row>
    <row r="147" spans="1:3" ht="21.75">
      <c r="A147" s="124" t="s">
        <v>169</v>
      </c>
      <c r="B147" s="129"/>
      <c r="C147" s="120"/>
    </row>
    <row r="148" spans="1:3" ht="21.75">
      <c r="A148" s="130"/>
      <c r="B148" s="131"/>
      <c r="C148" s="132">
        <v>0</v>
      </c>
    </row>
    <row r="149" spans="1:3" ht="21.75">
      <c r="A149" s="124" t="s">
        <v>171</v>
      </c>
      <c r="B149" s="135"/>
      <c r="C149" s="133"/>
    </row>
    <row r="150" spans="1:3" ht="21.75">
      <c r="A150" s="124" t="s">
        <v>212</v>
      </c>
      <c r="B150" s="135"/>
      <c r="C150" s="133">
        <v>0</v>
      </c>
    </row>
    <row r="151" spans="1:3" ht="21.75">
      <c r="A151" s="136" t="s">
        <v>172</v>
      </c>
      <c r="B151" s="135"/>
      <c r="C151" s="120"/>
    </row>
    <row r="152" spans="1:3" s="234" customFormat="1" ht="21.75">
      <c r="A152" s="136"/>
      <c r="B152" s="235"/>
      <c r="C152" s="121"/>
    </row>
    <row r="153" spans="1:3" s="234" customFormat="1" ht="21.75">
      <c r="A153" s="236" t="s">
        <v>222</v>
      </c>
      <c r="B153" s="235">
        <v>174595.52</v>
      </c>
      <c r="C153" s="121"/>
    </row>
    <row r="154" spans="1:3" s="234" customFormat="1" ht="21.75">
      <c r="A154" s="236" t="s">
        <v>224</v>
      </c>
      <c r="B154" s="235">
        <v>145621.9</v>
      </c>
      <c r="C154" s="121"/>
    </row>
    <row r="155" spans="1:3" s="234" customFormat="1" ht="21.75">
      <c r="A155" s="236" t="s">
        <v>223</v>
      </c>
      <c r="B155" s="235">
        <v>360787.25</v>
      </c>
      <c r="C155" s="121"/>
    </row>
    <row r="156" spans="1:3" s="234" customFormat="1" ht="21.75">
      <c r="A156" s="236" t="s">
        <v>225</v>
      </c>
      <c r="B156" s="235">
        <v>1936.07</v>
      </c>
      <c r="C156" s="237">
        <f>B153+B154+B155+B156</f>
        <v>682940.73999999987</v>
      </c>
    </row>
    <row r="157" spans="1:3" ht="23.25">
      <c r="A157" s="137" t="s">
        <v>221</v>
      </c>
      <c r="B157" s="138"/>
      <c r="C157" s="144">
        <f>C144-C156</f>
        <v>0</v>
      </c>
    </row>
    <row r="158" spans="1:3" ht="21">
      <c r="A158" s="116" t="s">
        <v>173</v>
      </c>
      <c r="B158" s="139" t="s">
        <v>174</v>
      </c>
      <c r="C158" s="116"/>
    </row>
    <row r="159" spans="1:3" ht="21">
      <c r="A159" s="127"/>
      <c r="B159" s="140"/>
      <c r="C159" s="127"/>
    </row>
    <row r="160" spans="1:3" ht="21">
      <c r="A160" s="141" t="s">
        <v>217</v>
      </c>
      <c r="B160" s="141" t="s">
        <v>217</v>
      </c>
      <c r="C160" s="127"/>
    </row>
    <row r="161" spans="1:3" ht="21">
      <c r="A161" s="137" t="s">
        <v>175</v>
      </c>
      <c r="B161" s="142" t="s">
        <v>176</v>
      </c>
      <c r="C161" s="137"/>
    </row>
    <row r="162" spans="1:3" ht="21">
      <c r="A162" s="127"/>
      <c r="B162" s="127"/>
      <c r="C162" s="127"/>
    </row>
    <row r="163" spans="1:3" ht="21">
      <c r="A163" s="127"/>
      <c r="B163" s="127"/>
      <c r="C163" s="127"/>
    </row>
    <row r="164" spans="1:3" ht="21.75">
      <c r="A164" s="115"/>
      <c r="B164" s="115"/>
      <c r="C164" s="115"/>
    </row>
    <row r="165" spans="1:3">
      <c r="A165" s="151" t="s">
        <v>177</v>
      </c>
      <c r="B165" s="151" t="s">
        <v>188</v>
      </c>
      <c r="C165" s="151"/>
    </row>
    <row r="166" spans="1:3">
      <c r="A166" s="151" t="s">
        <v>186</v>
      </c>
      <c r="B166" s="151" t="s">
        <v>189</v>
      </c>
      <c r="C166" s="151"/>
    </row>
    <row r="167" spans="1:3">
      <c r="A167" s="151" t="s">
        <v>187</v>
      </c>
      <c r="B167" s="151" t="s">
        <v>190</v>
      </c>
      <c r="C167" s="151"/>
    </row>
    <row r="168" spans="1:3">
      <c r="A168" s="151"/>
      <c r="B168" s="151"/>
      <c r="C168" s="151"/>
    </row>
    <row r="169" spans="1:3">
      <c r="A169" s="151"/>
      <c r="B169" s="151"/>
      <c r="C169" s="151"/>
    </row>
    <row r="170" spans="1:3">
      <c r="A170" s="151"/>
      <c r="B170" s="151" t="s">
        <v>188</v>
      </c>
      <c r="C170" s="151"/>
    </row>
    <row r="171" spans="1:3">
      <c r="A171" s="151"/>
      <c r="B171" s="151" t="s">
        <v>191</v>
      </c>
      <c r="C171" s="151"/>
    </row>
    <row r="172" spans="1:3">
      <c r="A172" s="151"/>
      <c r="B172" s="151" t="s">
        <v>192</v>
      </c>
      <c r="C172" s="151"/>
    </row>
    <row r="173" spans="1:3">
      <c r="A173" s="234"/>
      <c r="B173" s="234"/>
      <c r="C173" s="234"/>
    </row>
    <row r="174" spans="1:3">
      <c r="A174" s="234"/>
      <c r="B174" s="234"/>
      <c r="C174" s="234"/>
    </row>
    <row r="175" spans="1:3">
      <c r="A175" s="234"/>
      <c r="B175" s="234"/>
      <c r="C175" s="234"/>
    </row>
    <row r="176" spans="1:3">
      <c r="A176" s="234"/>
      <c r="B176" s="234"/>
      <c r="C176" s="2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workbookViewId="0">
      <selection activeCell="C66" sqref="C66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61" t="s">
        <v>133</v>
      </c>
      <c r="B1" s="361"/>
      <c r="C1" s="361"/>
      <c r="D1" s="361"/>
      <c r="E1" s="89"/>
      <c r="G1" s="91"/>
    </row>
    <row r="2" spans="1:7" s="90" customFormat="1" ht="26.25">
      <c r="A2" s="361" t="s">
        <v>162</v>
      </c>
      <c r="B2" s="361"/>
      <c r="C2" s="361"/>
      <c r="D2" s="361"/>
      <c r="E2" s="89"/>
      <c r="G2" s="91"/>
    </row>
    <row r="3" spans="1:7" s="90" customFormat="1" ht="26.25">
      <c r="A3" s="361" t="s">
        <v>264</v>
      </c>
      <c r="B3" s="361"/>
      <c r="C3" s="361"/>
      <c r="D3" s="361"/>
      <c r="E3" s="89"/>
      <c r="G3" s="91"/>
    </row>
    <row r="4" spans="1:7" s="90" customFormat="1" ht="27" thickBot="1">
      <c r="A4" s="361" t="s">
        <v>281</v>
      </c>
      <c r="B4" s="361"/>
      <c r="C4" s="361"/>
      <c r="D4" s="361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140</v>
      </c>
      <c r="D5" s="170" t="s">
        <v>141</v>
      </c>
      <c r="E5" s="89"/>
      <c r="F5" s="92"/>
      <c r="G5" s="92"/>
    </row>
    <row r="6" spans="1:7" s="90" customFormat="1" ht="26.25">
      <c r="A6" s="171" t="s">
        <v>142</v>
      </c>
      <c r="B6" s="172" t="s">
        <v>234</v>
      </c>
      <c r="C6" s="173">
        <v>0</v>
      </c>
      <c r="D6" s="173"/>
      <c r="E6" s="89"/>
      <c r="G6" s="91"/>
    </row>
    <row r="7" spans="1:7" s="90" customFormat="1" ht="26.25">
      <c r="A7" s="174" t="s">
        <v>142</v>
      </c>
      <c r="B7" s="175"/>
      <c r="C7" s="176">
        <v>0</v>
      </c>
      <c r="D7" s="176"/>
      <c r="E7" s="89"/>
      <c r="G7" s="91"/>
    </row>
    <row r="8" spans="1:7" s="90" customFormat="1" ht="26.25">
      <c r="A8" s="177" t="s">
        <v>143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144</v>
      </c>
      <c r="B9" s="181" t="s">
        <v>235</v>
      </c>
      <c r="C9" s="182">
        <v>5621504.6200000001</v>
      </c>
      <c r="D9" s="182"/>
      <c r="E9" s="89"/>
      <c r="G9" s="91"/>
    </row>
    <row r="10" spans="1:7" s="90" customFormat="1" ht="26.25">
      <c r="A10" s="177" t="s">
        <v>145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146</v>
      </c>
      <c r="B11" s="181" t="s">
        <v>235</v>
      </c>
      <c r="C11" s="182">
        <v>26606050.77</v>
      </c>
      <c r="D11" s="182"/>
      <c r="E11" s="89"/>
      <c r="F11" s="93">
        <f>C9+C11+C12</f>
        <v>32845976.350000001</v>
      </c>
      <c r="G11" s="92"/>
    </row>
    <row r="12" spans="1:7" s="90" customFormat="1" ht="26.25">
      <c r="A12" s="180" t="s">
        <v>147</v>
      </c>
      <c r="B12" s="181" t="s">
        <v>235</v>
      </c>
      <c r="C12" s="182">
        <v>618420.96</v>
      </c>
      <c r="D12" s="182"/>
      <c r="E12" s="89"/>
      <c r="G12" s="94"/>
    </row>
    <row r="13" spans="1:7" s="90" customFormat="1" ht="26.25">
      <c r="A13" s="180" t="s">
        <v>148</v>
      </c>
      <c r="B13" s="181" t="s">
        <v>236</v>
      </c>
      <c r="C13" s="182">
        <v>0</v>
      </c>
      <c r="D13" s="182" t="s">
        <v>149</v>
      </c>
      <c r="E13" s="89"/>
      <c r="F13" s="95"/>
      <c r="G13" s="91"/>
    </row>
    <row r="14" spans="1:7" s="90" customFormat="1" ht="26.25">
      <c r="A14" s="180" t="s">
        <v>150</v>
      </c>
      <c r="B14" s="181" t="s">
        <v>237</v>
      </c>
      <c r="C14" s="182">
        <v>0</v>
      </c>
      <c r="D14" s="182" t="s">
        <v>149</v>
      </c>
      <c r="E14" s="89"/>
      <c r="F14" s="95"/>
      <c r="G14" s="91"/>
    </row>
    <row r="15" spans="1:7" s="90" customFormat="1" ht="26.25">
      <c r="A15" s="180" t="s">
        <v>151</v>
      </c>
      <c r="B15" s="181" t="s">
        <v>238</v>
      </c>
      <c r="C15" s="182">
        <v>21600</v>
      </c>
      <c r="D15" s="182" t="s">
        <v>152</v>
      </c>
      <c r="E15" s="89"/>
      <c r="F15" s="95" t="s">
        <v>153</v>
      </c>
      <c r="G15" s="91"/>
    </row>
    <row r="16" spans="1:7" s="90" customFormat="1" ht="26.25">
      <c r="A16" s="180" t="s">
        <v>154</v>
      </c>
      <c r="B16" s="181" t="s">
        <v>239</v>
      </c>
      <c r="C16" s="182">
        <v>200000</v>
      </c>
      <c r="D16" s="182"/>
      <c r="E16" s="89"/>
      <c r="F16" s="95"/>
      <c r="G16" s="91"/>
    </row>
    <row r="17" spans="1:8" s="90" customFormat="1" ht="26.25">
      <c r="A17" s="180" t="s">
        <v>213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35</v>
      </c>
      <c r="B18" s="181" t="s">
        <v>240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180</v>
      </c>
      <c r="B19" s="181" t="s">
        <v>241</v>
      </c>
      <c r="C19" s="182"/>
      <c r="D19" s="182">
        <v>19417.97</v>
      </c>
      <c r="E19" s="89"/>
      <c r="F19" s="95"/>
      <c r="G19" s="95"/>
    </row>
    <row r="20" spans="1:8" s="90" customFormat="1" ht="26.25">
      <c r="A20" s="180" t="s">
        <v>181</v>
      </c>
      <c r="B20" s="181" t="s">
        <v>242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38</v>
      </c>
      <c r="B21" s="181" t="s">
        <v>243</v>
      </c>
      <c r="C21" s="182"/>
      <c r="D21" s="182">
        <v>237523.1</v>
      </c>
      <c r="E21" s="89"/>
      <c r="F21" s="96"/>
      <c r="G21" s="95"/>
    </row>
    <row r="22" spans="1:8" s="90" customFormat="1" ht="26.25">
      <c r="A22" s="180" t="s">
        <v>37</v>
      </c>
      <c r="B22" s="181" t="s">
        <v>244</v>
      </c>
      <c r="C22" s="182"/>
      <c r="D22" s="182" t="s">
        <v>211</v>
      </c>
      <c r="E22" s="89"/>
      <c r="F22" s="96"/>
      <c r="G22" s="95"/>
    </row>
    <row r="23" spans="1:8" s="90" customFormat="1" ht="26.25">
      <c r="A23" s="180" t="s">
        <v>202</v>
      </c>
      <c r="B23" s="181" t="s">
        <v>245</v>
      </c>
      <c r="C23" s="182"/>
      <c r="D23" s="182">
        <v>233270</v>
      </c>
      <c r="E23" s="89"/>
      <c r="F23" s="96"/>
      <c r="G23" s="95"/>
    </row>
    <row r="24" spans="1:8" s="90" customFormat="1" ht="26.25">
      <c r="A24" s="180" t="s">
        <v>246</v>
      </c>
      <c r="B24" s="181" t="s">
        <v>245</v>
      </c>
      <c r="C24" s="182"/>
      <c r="D24" s="182">
        <v>5762</v>
      </c>
      <c r="E24" s="89"/>
      <c r="F24" s="96"/>
      <c r="G24" s="95"/>
    </row>
    <row r="25" spans="1:8" s="90" customFormat="1" ht="26.25">
      <c r="A25" s="180" t="s">
        <v>22</v>
      </c>
      <c r="B25" s="181" t="s">
        <v>247</v>
      </c>
      <c r="C25" s="182"/>
      <c r="D25" s="182">
        <v>7800</v>
      </c>
      <c r="E25" s="89"/>
      <c r="F25" s="96"/>
      <c r="G25" s="95"/>
    </row>
    <row r="26" spans="1:8" s="90" customFormat="1" ht="26.25">
      <c r="A26" s="180" t="s">
        <v>203</v>
      </c>
      <c r="B26" s="181" t="s">
        <v>245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269</v>
      </c>
      <c r="B27" s="181" t="s">
        <v>245</v>
      </c>
      <c r="C27" s="182"/>
      <c r="D27" s="182">
        <v>16000</v>
      </c>
      <c r="E27" s="89"/>
      <c r="F27" s="97"/>
      <c r="G27" s="95"/>
    </row>
    <row r="28" spans="1:8" s="90" customFormat="1" ht="26.25">
      <c r="A28" s="180" t="s">
        <v>227</v>
      </c>
      <c r="B28" s="181" t="s">
        <v>248</v>
      </c>
      <c r="C28" s="182"/>
      <c r="D28" s="182">
        <v>818420.96</v>
      </c>
      <c r="E28" s="89"/>
      <c r="F28" s="97"/>
      <c r="G28" s="95"/>
    </row>
    <row r="29" spans="1:8" s="90" customFormat="1" ht="26.25">
      <c r="A29" s="180" t="s">
        <v>40</v>
      </c>
      <c r="B29" s="181" t="s">
        <v>249</v>
      </c>
      <c r="C29" s="182"/>
      <c r="D29" s="182">
        <v>11273407.82</v>
      </c>
      <c r="E29" s="89"/>
    </row>
    <row r="30" spans="1:8" s="90" customFormat="1" ht="26.25">
      <c r="A30" s="180" t="s">
        <v>155</v>
      </c>
      <c r="B30" s="181" t="s">
        <v>250</v>
      </c>
      <c r="C30" s="182"/>
      <c r="D30" s="182">
        <v>9167551.2699999996</v>
      </c>
      <c r="E30" s="89"/>
      <c r="F30" s="95"/>
    </row>
    <row r="31" spans="1:8" s="90" customFormat="1" ht="26.25">
      <c r="A31" s="185" t="s">
        <v>48</v>
      </c>
      <c r="B31" s="181" t="s">
        <v>251</v>
      </c>
      <c r="C31" s="182"/>
      <c r="D31" s="182">
        <v>207754.07</v>
      </c>
      <c r="E31" s="89"/>
      <c r="F31" s="95"/>
    </row>
    <row r="32" spans="1:8" s="90" customFormat="1" ht="26.25">
      <c r="A32" s="185" t="s">
        <v>49</v>
      </c>
      <c r="B32" s="181" t="s">
        <v>252</v>
      </c>
      <c r="C32" s="182"/>
      <c r="D32" s="182">
        <v>59257.91</v>
      </c>
      <c r="E32" s="89"/>
      <c r="F32" s="95"/>
    </row>
    <row r="33" spans="1:8" s="90" customFormat="1" ht="26.25">
      <c r="A33" s="185" t="s">
        <v>50</v>
      </c>
      <c r="B33" s="211" t="s">
        <v>253</v>
      </c>
      <c r="C33" s="182"/>
      <c r="D33" s="182">
        <v>7288</v>
      </c>
      <c r="E33" s="89"/>
      <c r="F33" s="95"/>
    </row>
    <row r="34" spans="1:8" s="90" customFormat="1" ht="26.25">
      <c r="A34" s="183" t="s">
        <v>52</v>
      </c>
      <c r="B34" s="184">
        <v>41210004</v>
      </c>
      <c r="C34" s="182"/>
      <c r="D34" s="182">
        <v>1425.9</v>
      </c>
      <c r="E34" s="89"/>
      <c r="F34" s="95"/>
    </row>
    <row r="35" spans="1:8" s="90" customFormat="1" ht="26.25">
      <c r="A35" s="183" t="s">
        <v>54</v>
      </c>
      <c r="B35" s="184">
        <v>41210007</v>
      </c>
      <c r="C35" s="182"/>
      <c r="D35" s="182">
        <v>1889</v>
      </c>
      <c r="E35" s="89"/>
      <c r="F35" s="95"/>
    </row>
    <row r="36" spans="1:8" s="90" customFormat="1" ht="26.25">
      <c r="A36" s="183" t="s">
        <v>136</v>
      </c>
      <c r="B36" s="210">
        <v>41210008</v>
      </c>
      <c r="C36" s="182"/>
      <c r="D36" s="182">
        <v>162350</v>
      </c>
      <c r="E36" s="89"/>
      <c r="F36" s="95"/>
    </row>
    <row r="37" spans="1:8" s="90" customFormat="1" ht="26.25">
      <c r="A37" s="183" t="s">
        <v>55</v>
      </c>
      <c r="B37" s="184">
        <v>41210029</v>
      </c>
      <c r="C37" s="182"/>
      <c r="D37" s="182">
        <v>740</v>
      </c>
      <c r="E37" s="89"/>
      <c r="F37" s="95" t="s">
        <v>157</v>
      </c>
      <c r="G37" s="97"/>
      <c r="H37" s="91"/>
    </row>
    <row r="38" spans="1:8" s="90" customFormat="1" ht="26.25">
      <c r="A38" s="183" t="s">
        <v>204</v>
      </c>
      <c r="B38" s="184">
        <v>41219999</v>
      </c>
      <c r="C38" s="182"/>
      <c r="D38" s="182">
        <v>25400</v>
      </c>
      <c r="E38" s="89"/>
      <c r="F38" s="95"/>
      <c r="G38" s="97"/>
      <c r="H38" s="91"/>
    </row>
    <row r="39" spans="1:8" s="90" customFormat="1" ht="26.25">
      <c r="A39" s="183" t="s">
        <v>57</v>
      </c>
      <c r="B39" s="184">
        <v>41220010</v>
      </c>
      <c r="C39" s="182"/>
      <c r="D39" s="182">
        <v>35718</v>
      </c>
      <c r="E39" s="89" t="s">
        <v>139</v>
      </c>
      <c r="F39" s="95"/>
      <c r="G39" s="97"/>
      <c r="H39" s="91"/>
    </row>
    <row r="40" spans="1:8" s="90" customFormat="1" ht="26.25">
      <c r="A40" s="183" t="s">
        <v>137</v>
      </c>
      <c r="B40" s="184">
        <v>41230007</v>
      </c>
      <c r="C40" s="182"/>
      <c r="D40" s="182">
        <v>580</v>
      </c>
      <c r="E40" s="89" t="s">
        <v>205</v>
      </c>
      <c r="F40" s="95" t="s">
        <v>158</v>
      </c>
      <c r="G40" s="97"/>
      <c r="H40" s="91"/>
    </row>
    <row r="41" spans="1:8" s="90" customFormat="1" ht="26.25">
      <c r="A41" s="183" t="s">
        <v>209</v>
      </c>
      <c r="B41" s="184">
        <v>41300003</v>
      </c>
      <c r="C41" s="182"/>
      <c r="D41" s="182">
        <v>86800.61</v>
      </c>
      <c r="E41" s="89"/>
      <c r="F41" s="95"/>
      <c r="G41" s="97"/>
      <c r="H41" s="91"/>
    </row>
    <row r="42" spans="1:8" s="90" customFormat="1" ht="26.25">
      <c r="A42" s="183" t="s">
        <v>63</v>
      </c>
      <c r="B42" s="184">
        <v>41500004</v>
      </c>
      <c r="C42" s="182"/>
      <c r="D42" s="182">
        <v>136500</v>
      </c>
      <c r="E42" s="89"/>
      <c r="F42" s="95"/>
      <c r="G42" s="97"/>
      <c r="H42" s="91"/>
    </row>
    <row r="43" spans="1:8" s="90" customFormat="1" ht="26.25">
      <c r="A43" s="183" t="s">
        <v>64</v>
      </c>
      <c r="B43" s="184">
        <v>41599999</v>
      </c>
      <c r="C43" s="182"/>
      <c r="D43" s="182">
        <v>147760</v>
      </c>
      <c r="E43" s="89"/>
      <c r="F43" s="95" t="s">
        <v>159</v>
      </c>
    </row>
    <row r="44" spans="1:8" s="90" customFormat="1" ht="26.25">
      <c r="A44" s="183" t="s">
        <v>214</v>
      </c>
      <c r="B44" s="184">
        <v>42100001</v>
      </c>
      <c r="C44" s="182"/>
      <c r="D44" s="182">
        <v>192039.47</v>
      </c>
      <c r="E44" s="89"/>
      <c r="F44" s="95"/>
    </row>
    <row r="45" spans="1:8" s="90" customFormat="1" ht="26.25">
      <c r="A45" s="183" t="s">
        <v>69</v>
      </c>
      <c r="B45" s="184">
        <v>42100002</v>
      </c>
      <c r="C45" s="182"/>
      <c r="D45" s="182">
        <v>7003265.6699999999</v>
      </c>
      <c r="E45" s="89"/>
      <c r="F45" s="95"/>
    </row>
    <row r="46" spans="1:8" s="90" customFormat="1" ht="26.25">
      <c r="A46" s="183" t="s">
        <v>70</v>
      </c>
      <c r="B46" s="184">
        <v>42100004</v>
      </c>
      <c r="C46" s="182"/>
      <c r="D46" s="182">
        <v>2396952.29</v>
      </c>
      <c r="E46" s="89"/>
      <c r="F46" s="95"/>
    </row>
    <row r="47" spans="1:8" s="90" customFormat="1" ht="26.25">
      <c r="A47" s="183" t="s">
        <v>71</v>
      </c>
      <c r="B47" s="184">
        <v>42100005</v>
      </c>
      <c r="C47" s="182"/>
      <c r="D47" s="182">
        <v>91279.89</v>
      </c>
      <c r="E47" s="89"/>
      <c r="F47" s="95"/>
    </row>
    <row r="48" spans="1:8" s="90" customFormat="1" ht="26.25">
      <c r="A48" s="183" t="s">
        <v>72</v>
      </c>
      <c r="B48" s="184">
        <v>42100006</v>
      </c>
      <c r="C48" s="182"/>
      <c r="D48" s="182">
        <v>0</v>
      </c>
      <c r="E48" s="89"/>
      <c r="F48" s="95"/>
    </row>
    <row r="49" spans="1:6" s="90" customFormat="1" ht="26.25">
      <c r="A49" s="183" t="s">
        <v>73</v>
      </c>
      <c r="B49" s="184">
        <v>42100007</v>
      </c>
      <c r="C49" s="182"/>
      <c r="D49" s="182">
        <v>4489397.0199999996</v>
      </c>
      <c r="E49" s="89"/>
      <c r="F49" s="95"/>
    </row>
    <row r="50" spans="1:6" s="90" customFormat="1" ht="26.25">
      <c r="A50" s="183" t="s">
        <v>207</v>
      </c>
      <c r="B50" s="184">
        <v>42100010</v>
      </c>
      <c r="C50" s="182"/>
      <c r="D50" s="182">
        <v>0</v>
      </c>
      <c r="E50" s="89"/>
      <c r="F50" s="95"/>
    </row>
    <row r="51" spans="1:6" s="90" customFormat="1" ht="26.25">
      <c r="A51" s="183" t="s">
        <v>75</v>
      </c>
      <c r="B51" s="184">
        <v>42100012</v>
      </c>
      <c r="C51" s="182"/>
      <c r="D51" s="182">
        <v>85369.31</v>
      </c>
      <c r="E51" s="89"/>
      <c r="F51" s="95"/>
    </row>
    <row r="52" spans="1:6" s="90" customFormat="1" ht="26.25">
      <c r="A52" s="183" t="s">
        <v>134</v>
      </c>
      <c r="B52" s="184">
        <v>42100013</v>
      </c>
      <c r="C52" s="182"/>
      <c r="D52" s="182">
        <v>599300.1</v>
      </c>
      <c r="E52" s="89"/>
      <c r="F52" s="95" t="s">
        <v>160</v>
      </c>
    </row>
    <row r="53" spans="1:6" s="90" customFormat="1" ht="26.25">
      <c r="A53" s="183" t="s">
        <v>76</v>
      </c>
      <c r="B53" s="184">
        <v>42100014</v>
      </c>
      <c r="C53" s="182"/>
      <c r="D53" s="182">
        <v>768.64</v>
      </c>
      <c r="E53" s="89"/>
      <c r="F53" s="95"/>
    </row>
    <row r="54" spans="1:6" s="90" customFormat="1" ht="26.25">
      <c r="A54" s="183" t="s">
        <v>77</v>
      </c>
      <c r="B54" s="184">
        <v>42100015</v>
      </c>
      <c r="C54" s="182"/>
      <c r="D54" s="182">
        <v>478299</v>
      </c>
      <c r="E54" s="89"/>
      <c r="F54" s="95"/>
    </row>
    <row r="55" spans="1:6" s="90" customFormat="1" ht="26.25">
      <c r="A55" s="183" t="s">
        <v>82</v>
      </c>
      <c r="B55" s="181"/>
      <c r="C55" s="182"/>
      <c r="D55" s="182"/>
      <c r="E55" s="89"/>
    </row>
    <row r="56" spans="1:6" s="90" customFormat="1" ht="26.25">
      <c r="A56" s="183" t="s">
        <v>83</v>
      </c>
      <c r="B56" s="181" t="s">
        <v>254</v>
      </c>
      <c r="C56" s="182"/>
      <c r="D56" s="182">
        <v>21096010</v>
      </c>
      <c r="E56" s="89"/>
    </row>
    <row r="57" spans="1:6" s="90" customFormat="1" ht="26.25">
      <c r="A57" s="185" t="s">
        <v>156</v>
      </c>
      <c r="B57" s="181" t="s">
        <v>255</v>
      </c>
      <c r="C57" s="182">
        <v>9707265</v>
      </c>
      <c r="D57" s="182"/>
      <c r="E57" s="89"/>
    </row>
    <row r="58" spans="1:6" s="90" customFormat="1" ht="26.25">
      <c r="A58" s="185" t="s">
        <v>182</v>
      </c>
      <c r="B58" s="181" t="s">
        <v>256</v>
      </c>
      <c r="C58" s="182">
        <v>1733940</v>
      </c>
      <c r="D58" s="182"/>
      <c r="E58" s="89"/>
    </row>
    <row r="59" spans="1:6" s="90" customFormat="1" ht="26.25">
      <c r="A59" s="185" t="s">
        <v>183</v>
      </c>
      <c r="B59" s="181" t="s">
        <v>257</v>
      </c>
      <c r="C59" s="182">
        <v>6499899.3499999996</v>
      </c>
      <c r="D59" s="182"/>
      <c r="E59" s="89"/>
    </row>
    <row r="60" spans="1:6" s="90" customFormat="1" ht="26.25">
      <c r="A60" s="212"/>
      <c r="B60" s="201"/>
      <c r="C60" s="213"/>
      <c r="D60" s="213"/>
      <c r="E60" s="89"/>
      <c r="F60" s="95"/>
    </row>
    <row r="61" spans="1:6" s="90" customFormat="1" ht="26.25">
      <c r="A61" s="212"/>
      <c r="B61" s="201"/>
      <c r="C61" s="213"/>
      <c r="D61" s="213"/>
      <c r="E61" s="89"/>
      <c r="F61" s="95"/>
    </row>
    <row r="62" spans="1:6" s="90" customFormat="1" ht="26.25">
      <c r="A62" s="212"/>
      <c r="B62" s="201"/>
      <c r="C62" s="213"/>
      <c r="D62" s="213"/>
      <c r="E62" s="89"/>
      <c r="F62" s="95"/>
    </row>
    <row r="63" spans="1:6" s="90" customFormat="1" ht="26.25">
      <c r="A63" s="185" t="s">
        <v>27</v>
      </c>
      <c r="B63" s="181" t="s">
        <v>258</v>
      </c>
      <c r="C63" s="182">
        <v>202000</v>
      </c>
      <c r="D63" s="182"/>
      <c r="E63" s="89"/>
      <c r="F63" s="95"/>
    </row>
    <row r="64" spans="1:6" s="90" customFormat="1" ht="26.25">
      <c r="A64" s="185" t="s">
        <v>28</v>
      </c>
      <c r="B64" s="181" t="s">
        <v>259</v>
      </c>
      <c r="C64" s="182">
        <v>2246428.38</v>
      </c>
      <c r="D64" s="182"/>
      <c r="E64" s="89" t="s">
        <v>197</v>
      </c>
      <c r="F64" s="95"/>
    </row>
    <row r="65" spans="1:11" s="90" customFormat="1" ht="26.25">
      <c r="A65" s="185" t="s">
        <v>29</v>
      </c>
      <c r="B65" s="181" t="s">
        <v>260</v>
      </c>
      <c r="C65" s="182">
        <v>1310102.6000000001</v>
      </c>
      <c r="D65" s="182"/>
      <c r="E65" s="89"/>
      <c r="F65" s="95"/>
    </row>
    <row r="66" spans="1:11" s="90" customFormat="1" ht="26.25">
      <c r="A66" s="185" t="s">
        <v>30</v>
      </c>
      <c r="B66" s="181" t="s">
        <v>261</v>
      </c>
      <c r="C66" s="182">
        <v>141882.37</v>
      </c>
      <c r="D66" s="186"/>
      <c r="E66" s="89"/>
      <c r="F66" s="95"/>
    </row>
    <row r="67" spans="1:11" s="90" customFormat="1" ht="26.25">
      <c r="A67" s="185" t="s">
        <v>31</v>
      </c>
      <c r="B67" s="181" t="s">
        <v>262</v>
      </c>
      <c r="C67" s="182">
        <v>367862</v>
      </c>
      <c r="D67" s="186"/>
      <c r="E67" s="89"/>
      <c r="F67" s="95"/>
    </row>
    <row r="68" spans="1:11" s="90" customFormat="1" ht="26.25">
      <c r="A68" s="185" t="s">
        <v>32</v>
      </c>
      <c r="B68" s="181" t="s">
        <v>263</v>
      </c>
      <c r="C68" s="182">
        <v>1648000</v>
      </c>
      <c r="D68" s="186"/>
      <c r="E68" s="89"/>
      <c r="F68" s="95"/>
    </row>
    <row r="69" spans="1:11" s="90" customFormat="1" ht="27" thickBot="1">
      <c r="A69" s="185" t="s">
        <v>34</v>
      </c>
      <c r="B69" s="181" t="s">
        <v>270</v>
      </c>
      <c r="C69" s="182">
        <v>2423826.44</v>
      </c>
      <c r="D69" s="280"/>
      <c r="E69" s="89"/>
      <c r="F69" s="95"/>
    </row>
    <row r="70" spans="1:11" s="90" customFormat="1" ht="27" thickBot="1">
      <c r="A70" s="187"/>
      <c r="B70" s="188"/>
      <c r="C70" s="189">
        <f>SUM(C7:C69)</f>
        <v>59348782.490000002</v>
      </c>
      <c r="D70" s="189">
        <f>SUM(D7:D69)</f>
        <v>59348782.490000002</v>
      </c>
      <c r="E70" s="98"/>
      <c r="F70" s="99"/>
      <c r="G70" s="100">
        <f>C70-D70</f>
        <v>0</v>
      </c>
      <c r="H70" s="101" t="s">
        <v>161</v>
      </c>
    </row>
    <row r="71" spans="1:11" s="90" customFormat="1" ht="27" thickTop="1">
      <c r="A71" s="190"/>
      <c r="B71" s="190"/>
      <c r="C71" s="191"/>
      <c r="D71" s="191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193</v>
      </c>
      <c r="B75" s="151" t="s">
        <v>194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178</v>
      </c>
      <c r="B76" s="151" t="s">
        <v>189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179</v>
      </c>
      <c r="B77" s="151" t="s">
        <v>190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195</v>
      </c>
      <c r="C80" s="151"/>
      <c r="D80" s="156"/>
      <c r="H80" s="108"/>
    </row>
    <row r="81" spans="1:11" s="105" customFormat="1" ht="24" customHeight="1">
      <c r="A81" s="151"/>
      <c r="B81" s="151" t="s">
        <v>191</v>
      </c>
      <c r="C81" s="151"/>
      <c r="D81" s="156"/>
    </row>
    <row r="82" spans="1:11" s="105" customFormat="1" ht="24" customHeight="1">
      <c r="A82" s="151"/>
      <c r="B82" s="151" t="s">
        <v>192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2018-07-06T04:49:17Z</cp:lastPrinted>
  <dcterms:modified xsi:type="dcterms:W3CDTF">2018-07-10T03:11:42Z</dcterms:modified>
</cp:coreProperties>
</file>