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firstSheet="1" activeTab="5"/>
  </bookViews>
  <sheets>
    <sheet name="รายงานรับ-จ่าย" sheetId="1" r:id="rId1"/>
    <sheet name="หมายเหตุรายรับ" sheetId="2" r:id="rId2"/>
    <sheet name="หมายเหตุรายจ่ายค้างจ่าย" sheetId="3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P44" i="5"/>
  <c r="AD44" s="1"/>
  <c r="AD41"/>
  <c r="AC44"/>
  <c r="AC41"/>
  <c r="R46"/>
  <c r="E46"/>
  <c r="P41"/>
  <c r="I22" i="1"/>
  <c r="N22"/>
  <c r="F19" i="2"/>
  <c r="C7" i="8"/>
  <c r="C27" s="1"/>
  <c r="D51" i="7"/>
  <c r="C15"/>
  <c r="F11"/>
  <c r="F58" i="2"/>
  <c r="F61"/>
  <c r="F63"/>
  <c r="F64"/>
  <c r="F66"/>
  <c r="F70"/>
  <c r="F73"/>
  <c r="F77"/>
  <c r="F41"/>
  <c r="F46"/>
  <c r="F47"/>
  <c r="F49"/>
  <c r="F51"/>
  <c r="F52"/>
  <c r="F40"/>
  <c r="F32"/>
  <c r="F26"/>
  <c r="F23"/>
  <c r="F15"/>
  <c r="F20"/>
  <c r="F21"/>
  <c r="F10"/>
  <c r="F11"/>
  <c r="F9"/>
  <c r="H23" i="1"/>
  <c r="A23"/>
  <c r="I45"/>
  <c r="I35"/>
  <c r="I13"/>
  <c r="I14" s="1"/>
  <c r="N45"/>
  <c r="N35"/>
  <c r="P17"/>
  <c r="P18"/>
  <c r="H35"/>
  <c r="A35"/>
  <c r="H14"/>
  <c r="A14"/>
  <c r="H13"/>
  <c r="A13"/>
  <c r="N13"/>
  <c r="N14" s="1"/>
  <c r="F37" i="2"/>
  <c r="E37"/>
  <c r="D37"/>
  <c r="AC42" i="5"/>
  <c r="P42"/>
  <c r="AC45"/>
  <c r="AC43"/>
  <c r="AC40"/>
  <c r="AC39"/>
  <c r="AC38"/>
  <c r="AC37"/>
  <c r="P45"/>
  <c r="P43"/>
  <c r="P40"/>
  <c r="P39"/>
  <c r="P38"/>
  <c r="AD38" s="1"/>
  <c r="P37"/>
  <c r="Q46"/>
  <c r="D46"/>
  <c r="C46"/>
  <c r="C15"/>
  <c r="G26" i="3"/>
  <c r="E83" i="2"/>
  <c r="AD45" i="5" l="1"/>
  <c r="I46" i="1"/>
  <c r="I23"/>
  <c r="N46"/>
  <c r="N23"/>
  <c r="AD39" i="5"/>
  <c r="F83" i="2"/>
  <c r="C51" i="7"/>
  <c r="G51" s="1"/>
  <c r="AD42" i="5"/>
  <c r="AD40"/>
  <c r="P46"/>
  <c r="AD43"/>
  <c r="AD37"/>
  <c r="AC46"/>
  <c r="D12" i="2"/>
  <c r="D53"/>
  <c r="D83"/>
  <c r="F53"/>
  <c r="E53"/>
  <c r="F34"/>
  <c r="E34"/>
  <c r="D34"/>
  <c r="F30"/>
  <c r="E30"/>
  <c r="D30"/>
  <c r="F27"/>
  <c r="E27"/>
  <c r="D27"/>
  <c r="F24"/>
  <c r="E24"/>
  <c r="D24"/>
  <c r="F12"/>
  <c r="E12"/>
  <c r="I47" i="1" l="1"/>
  <c r="I48" s="1"/>
  <c r="N47"/>
  <c r="N48" s="1"/>
  <c r="D84" i="2"/>
  <c r="AD46" i="5"/>
  <c r="AE46"/>
  <c r="F84" i="2"/>
  <c r="E84"/>
</calcChain>
</file>

<file path=xl/sharedStrings.xml><?xml version="1.0" encoding="utf-8"?>
<sst xmlns="http://schemas.openxmlformats.org/spreadsheetml/2006/main" count="584" uniqueCount="319">
  <si>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</si>
  <si>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</si>
  <si>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</si>
  <si>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</si>
  <si>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</si>
  <si>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</si>
  <si>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</si>
  <si>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</si>
  <si>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</si>
  <si>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</si>
  <si>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</si>
  <si>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</si>
  <si>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</si>
  <si>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</si>
  <si>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 xml:space="preserve"> 411000    </t>
  </si>
  <si>
    <t>หมวดค่าธรรมเนียม ค่าปรับ และใบอนุญาต</t>
  </si>
  <si>
    <t xml:space="preserve"> 412000    </t>
  </si>
  <si>
    <t>หมวดรายได้จากทรัพย์สิน</t>
  </si>
  <si>
    <t xml:space="preserve"> 413000    </t>
  </si>
  <si>
    <t>หมวดรายได้เบ็ดเตล็ด</t>
  </si>
  <si>
    <t xml:space="preserve"> 415000    </t>
  </si>
  <si>
    <t>หมวดภาษีจัดสรร</t>
  </si>
  <si>
    <t xml:space="preserve"> 421000    </t>
  </si>
  <si>
    <t>หมวดเงินอุดหนุนทั่วไป</t>
  </si>
  <si>
    <t xml:space="preserve"> 431000    </t>
  </si>
  <si>
    <t>รวม</t>
  </si>
  <si>
    <t xml:space="preserve">          </t>
  </si>
  <si>
    <t>เงินรับฝากภาษีหัก ณ ที่จ่าย</t>
  </si>
  <si>
    <t xml:space="preserve"> 230102    </t>
  </si>
  <si>
    <t>เงินรับฝากประกันสังคม</t>
  </si>
  <si>
    <t>เงินรับฝากค่าใช้จ่ายอื่น</t>
  </si>
  <si>
    <t xml:space="preserve"> 230117    </t>
  </si>
  <si>
    <t>รวมรายรับ</t>
  </si>
  <si>
    <t>งบกลาง</t>
  </si>
  <si>
    <t xml:space="preserve"> 511000    </t>
  </si>
  <si>
    <t>เงินเดือน (ฝ่ายการเมือง)</t>
  </si>
  <si>
    <t xml:space="preserve"> 521000    </t>
  </si>
  <si>
    <t>เงินเดือน (ฝ่ายประจำ)</t>
  </si>
  <si>
    <t xml:space="preserve"> 522000    </t>
  </si>
  <si>
    <t>ค่าตอบแทน</t>
  </si>
  <si>
    <t xml:space="preserve"> 531000    </t>
  </si>
  <si>
    <t>ค่าใช้สอย</t>
  </si>
  <si>
    <t xml:space="preserve"> 532000    </t>
  </si>
  <si>
    <t>ค่าวัสดุ</t>
  </si>
  <si>
    <t xml:space="preserve"> 533000    </t>
  </si>
  <si>
    <t>ค่าสาธารณูปโภค</t>
  </si>
  <si>
    <t xml:space="preserve"> 534000    </t>
  </si>
  <si>
    <t>ค่าครุภัณฑ์</t>
  </si>
  <si>
    <t xml:space="preserve"> 541000    </t>
  </si>
  <si>
    <t>ค่าที่ดินและสิ่งก่อสร้าง</t>
  </si>
  <si>
    <t xml:space="preserve"> 542000    </t>
  </si>
  <si>
    <t>รายจ่ายอื่น</t>
  </si>
  <si>
    <t xml:space="preserve"> 551000    </t>
  </si>
  <si>
    <t>เงินอุดหนุน</t>
  </si>
  <si>
    <t xml:space="preserve"> 561000    </t>
  </si>
  <si>
    <t>รายจ่ายค้างจ่าย</t>
  </si>
  <si>
    <t xml:space="preserve"> 210402    </t>
  </si>
  <si>
    <t>ฎีกาค้างจ่าย</t>
  </si>
  <si>
    <t xml:space="preserve"> 210403    </t>
  </si>
  <si>
    <t>เงินรับฝากประกันซอง</t>
  </si>
  <si>
    <t xml:space="preserve"> 230108    </t>
  </si>
  <si>
    <t>เงินรับฝากประกันสัญญา</t>
  </si>
  <si>
    <t xml:space="preserve"> 230109    </t>
  </si>
  <si>
    <t>เงินรับฝากเงินรอคืนจังหวัด</t>
  </si>
  <si>
    <t xml:space="preserve"> 230116    </t>
  </si>
  <si>
    <t>เงินสะสม</t>
  </si>
  <si>
    <t xml:space="preserve"> 310000    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</si>
  <si>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</si>
  <si>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</si>
  <si>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</si>
  <si>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</si>
  <si>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</si>
  <si>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</si>
  <si>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</si>
  <si>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</si>
  <si>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</si>
  <si>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</si>
  <si>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</si>
  <si>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</si>
  <si>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</si>
  <si>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</si>
  <si>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</si>
  <si>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</si>
  <si>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</si>
  <si>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</si>
  <si>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</si>
  <si>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</si>
  <si>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</si>
  <si>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</si>
  <si>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</si>
  <si>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</si>
  <si>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</si>
  <si>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</si>
  <si>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</si>
  <si>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</si>
  <si>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</si>
  <si>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</si>
  <si>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</si>
  <si>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</si>
  <si>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</si>
  <si>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</si>
  <si>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</si>
  <si>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</si>
  <si>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</si>
  <si>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</si>
  <si>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</si>
  <si>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</si>
  <si>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</si>
  <si>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</si>
  <si>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</si>
  <si>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</si>
  <si>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</si>
  <si>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</si>
  <si>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</si>
  <si>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</si>
  <si>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</si>
  <si>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</si>
  <si>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</si>
  <si>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</si>
  <si>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</si>
  <si>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</si>
  <si>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</si>
  <si>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</si>
  <si>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</si>
  <si>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</si>
  <si>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</si>
  <si>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</si>
  <si>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</si>
  <si>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</si>
  <si>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</si>
  <si>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</si>
  <si>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</si>
  <si>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</si>
  <si>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</si>
  <si>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</si>
  <si>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</si>
  <si>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</si>
  <si>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</si>
  <si>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ค่าก่อสร้างสิ่งสาธารณูปโภค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</si>
  <si>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</si>
  <si>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</si>
  <si>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</si>
  <si>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คงเหลือ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</si>
  <si>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</si>
  <si>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</si>
  <si>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</si>
  <si>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</si>
  <si>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</si>
  <si>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</si>
  <si>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</si>
  <si>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</si>
  <si>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</si>
  <si>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</si>
  <si>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</si>
  <si>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</si>
  <si>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</si>
  <si>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</si>
  <si>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</si>
  <si>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</si>
  <si>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</si>
  <si>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</si>
  <si>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</si>
  <si>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</si>
  <si>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</si>
  <si>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</si>
  <si>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</si>
  <si>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</si>
  <si>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</si>
  <si>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</si>
  <si>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</si>
  <si>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110100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</si>
  <si>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</si>
  <si>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</si>
  <si>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110201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</si>
  <si>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</si>
  <si>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</si>
  <si>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</si>
  <si>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</si>
  <si>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>110609</t>
  </si>
  <si>
    <t xml:space="preserve"> </t>
  </si>
  <si>
    <t>ลูกหนี้-ภาษีโรงเรือนและที่ดิน</t>
  </si>
  <si>
    <t>110603</t>
  </si>
  <si>
    <t>รายได้จากรัฐบาลค้างรับ</t>
  </si>
  <si>
    <t>110611</t>
  </si>
  <si>
    <t xml:space="preserve">   </t>
  </si>
  <si>
    <t>*21600</t>
  </si>
  <si>
    <t>ลูกหนี้เงินทุนโครงการเศรษฐกิจชุมชน</t>
  </si>
  <si>
    <t>210402</t>
  </si>
  <si>
    <t>230102</t>
  </si>
  <si>
    <t>230106</t>
  </si>
  <si>
    <t>230109</t>
  </si>
  <si>
    <t>230199</t>
  </si>
  <si>
    <t>310000</t>
  </si>
  <si>
    <t>เงินทุนสำรองเงินสะสม</t>
  </si>
  <si>
    <t>320000</t>
  </si>
  <si>
    <t>เงินงบกลาง</t>
  </si>
  <si>
    <t>511000</t>
  </si>
  <si>
    <t>521000</t>
  </si>
  <si>
    <t>*647000</t>
  </si>
  <si>
    <t>522000</t>
  </si>
  <si>
    <t>*61200</t>
  </si>
  <si>
    <t>*700881</t>
  </si>
  <si>
    <t>531000</t>
  </si>
  <si>
    <t>532000</t>
  </si>
  <si>
    <t>*3273000</t>
  </si>
  <si>
    <t>ต่างกัน</t>
  </si>
  <si>
    <t>งบทดลอง</t>
  </si>
  <si>
    <t>ปีงบประมาณ  2560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</si>
  <si>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</si>
  <si>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</si>
  <si>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</si>
  <si>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</si>
  <si>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</si>
  <si>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</si>
  <si>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</si>
  <si>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</si>
  <si>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28 ก.ย.  59                                    17671500</t>
  </si>
  <si>
    <t>บวก : หรือ (หัก) รายการกระทบยอดอื่น ๆ</t>
  </si>
  <si>
    <t>รายการธนาคารบันทึกเงินฝากเกินยอดบัญชี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</si>
  <si>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</si>
  <si>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</si>
  <si>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</si>
  <si>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</si>
  <si>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</si>
  <si>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</si>
  <si>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</si>
  <si>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</si>
  <si>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 xml:space="preserve">     นายกองค์การบริหารส่วนตำบลตลิ่งชัน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</si>
  <si>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</si>
  <si>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</si>
  <si>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230115</t>
  </si>
  <si>
    <t>เงินเดือน(ฝ่ายการเมือง)</t>
  </si>
  <si>
    <t>เงินเดือน(ฝ่ายประจำ)</t>
  </si>
  <si>
    <t>431002</t>
  </si>
  <si>
    <t>533000</t>
  </si>
  <si>
    <t>534000</t>
  </si>
  <si>
    <t>535000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</si>
  <si>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</si>
  <si>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</si>
  <si>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</t>
  </si>
  <si>
    <t>อุตสาหกรรมและ</t>
  </si>
  <si>
    <t>การโยธา</t>
  </si>
  <si>
    <t>ก่อสร้างโครงสร้าง</t>
  </si>
  <si>
    <t>พื้นฐาน</t>
  </si>
  <si>
    <t>เฉพาะกิจ</t>
  </si>
  <si>
    <t>ค่าก่อสร้างระบบประปาหมู่บ้านแบบประปาบ่อบาดาลถัง</t>
  </si>
  <si>
    <t>แชมเปญ ม.1</t>
  </si>
  <si>
    <t>แชมเปญ ม.2</t>
  </si>
  <si>
    <t>แชมเปญ ม.3</t>
  </si>
  <si>
    <t>แชมเปญ ม.4</t>
  </si>
  <si>
    <t>แชมเปญ ม.5</t>
  </si>
  <si>
    <t>แชมเปญ ม.6</t>
  </si>
  <si>
    <t>แชมเปญ ม.7</t>
  </si>
  <si>
    <t>แชมเปญ ม.9</t>
  </si>
  <si>
    <t>ปลัดองค์การบริหารส่วนตำบลตลิ่งชัน</t>
  </si>
  <si>
    <t xml:space="preserve">        (นางสมผิว  ศรีเผือก</t>
  </si>
  <si>
    <t xml:space="preserve">          ผู้อำนวยการกองคลัง</t>
  </si>
  <si>
    <t xml:space="preserve">     ปลัดองค์การบริหารส่วนตำบลตลิ่งชัน</t>
  </si>
  <si>
    <t xml:space="preserve">   (นายอภิรักษ์  ไพบูลย์)</t>
  </si>
  <si>
    <t xml:space="preserve">                             ผู้อำนวยการกองคลัง</t>
  </si>
  <si>
    <t xml:space="preserve">                           (นางสมผิว  ศรีเผือก</t>
  </si>
  <si>
    <t xml:space="preserve"> (นายอภิรักษ์   ไพบูลย์)</t>
  </si>
  <si>
    <t xml:space="preserve">   (นายชัยวุฒิ   แก้วอย่างดี)</t>
  </si>
  <si>
    <t xml:space="preserve">                                      (นายชัยวุฒิ  แก้วอย่างดี)</t>
  </si>
  <si>
    <t xml:space="preserve">                                        นายกองค์การบริหารส่วนตำบลตลิ่งชัน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</si>
  <si>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</si>
  <si>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</si>
  <si>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</si>
  <si>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</si>
  <si>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</si>
  <si>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</si>
  <si>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</si>
  <si>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               (ลงชื่อ)………………………….</t>
  </si>
  <si>
    <t xml:space="preserve">                              (นางสมผิว  ศรีเผือก)</t>
  </si>
  <si>
    <t xml:space="preserve">                               ผู้อำนวยการกองคลัง</t>
  </si>
  <si>
    <t xml:space="preserve">                         ลงชื่อ)…………………………                      </t>
  </si>
  <si>
    <t xml:space="preserve">                             (นายอภิรักษ์  ไพบูลย์)                                     </t>
  </si>
  <si>
    <t xml:space="preserve">                      ปลัดองค์การบริหารส่วนตำบลตลิ่งชัน          </t>
  </si>
  <si>
    <t xml:space="preserve">                       (ลงชื่อ)…………………………                      </t>
  </si>
  <si>
    <t xml:space="preserve">                              (นายชัยวุฒิ  แก้วอย่างดี)                                     </t>
  </si>
  <si>
    <t xml:space="preserve">                     นายกองค์การบริหารส่วนตำบลตลิ่งชัน</t>
  </si>
  <si>
    <t xml:space="preserve">         ลงชื่อ.............................</t>
  </si>
  <si>
    <t>ลงชื่อ...................................</t>
  </si>
  <si>
    <t xml:space="preserve">               ลงชื่อ...................................</t>
  </si>
  <si>
    <t xml:space="preserve">  ลงชื่อ.................................</t>
  </si>
  <si>
    <t xml:space="preserve"> ลงชื่อ.................................</t>
  </si>
  <si>
    <t>ลงชื่อ..................................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</si>
  <si>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</si>
  <si>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</si>
  <si>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</si>
  <si>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</si>
  <si>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</si>
  <si>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ปีงบประมาณ 2560  ประจำเดือน พฤศจิกายน  พ.ศ.2559</t>
  </si>
  <si>
    <t>ณ   วันที่   30  พฤศจิกายน   2559</t>
  </si>
  <si>
    <t xml:space="preserve">ณ    30  พฤศจิกายน  2559     </t>
  </si>
  <si>
    <t>เงินรับฝากอื่นๆ-ประกันสัญญา</t>
  </si>
  <si>
    <t>เงินรับฝากอื่น ๆ -เงินรอคืนจังหวัด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</si>
  <si>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</si>
  <si>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</si>
  <si>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ยอดคงเหลือตามรายงานธนาคาร ณ วันที่  30  พฤศจิกายน  2559</t>
  </si>
  <si>
    <t>25 พ.ย.59                                      17671570</t>
  </si>
  <si>
    <t>ยอดคงเหลือตามบัญชี ณ วันที่ 30  พฤศจิกายน  2559</t>
  </si>
  <si>
    <t>ลงชื่อ……...…………..…..วันที่    30 พ.ย. 59</t>
  </si>
  <si>
    <t>ลงชื่อ……...…………..…..วันที่  30 พ.ย. 59</t>
  </si>
  <si>
    <t>25 พ.ย.59                                      17671571</t>
  </si>
  <si>
    <t>25 พ.ย.59                                      17671572</t>
  </si>
  <si>
    <t>25 พ.ย.59                                      17671573</t>
  </si>
  <si>
    <t>25 พ.ย.59                                      17671574</t>
  </si>
  <si>
    <t>25 พ.ย.59                                      17671575</t>
  </si>
  <si>
    <t>29 พ.ย.59                                      17671577</t>
  </si>
  <si>
    <t>29 พ.ย.59                                      17671578</t>
  </si>
  <si>
    <t>29 พ.ย.59                                      17671579</t>
  </si>
  <si>
    <t>ณ   วันที่   30  พฤศจิกายน  2559</t>
  </si>
  <si>
    <t>เงินรับฝากอื่นๆ-เงินประกันสัญญา</t>
  </si>
  <si>
    <t>230188</t>
  </si>
  <si>
    <t>เงินรับฝากอื่นๆ -เงินรอคืนจังหวัด</t>
  </si>
  <si>
    <t>ณ    30   พฤศจิกายน  2559</t>
  </si>
  <si>
    <t>เงินเดือนสำหรับข้าราชการครูผู้ดูแลเด็กและค่าตอบแทน เงิน</t>
  </si>
  <si>
    <t>เพิ่มค่าครองชีพ   เงินสมทบประกันสังคม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</si>
</sst>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57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43" fontId="9" fillId="0" borderId="0" applyFont="0" applyFill="0" applyBorder="0" applyAlignment="0" applyProtection="0"/>
    <xf numFmtId="0" fontId="37" fillId="0" borderId="0"/>
  </cellStyleXfs>
  <cellXfs count="276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87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10" fillId="0" borderId="0" xfId="0" applyFont="1" applyBorder="1"/>
    <xf numFmtId="0" fontId="10" fillId="0" borderId="0" xfId="0" applyFont="1"/>
    <xf numFmtId="0" fontId="10" fillId="0" borderId="0" xfId="0" applyFont="1" applyAlignment="1">
      <alignment horizontal="center"/>
    </xf>
    <xf numFmtId="4" fontId="12" fillId="0" borderId="0" xfId="0" applyNumberFormat="1" applyFont="1"/>
    <xf numFmtId="0" fontId="10" fillId="0" borderId="14" xfId="0" applyFont="1" applyBorder="1"/>
    <xf numFmtId="0" fontId="10" fillId="0" borderId="17" xfId="0" applyFont="1" applyBorder="1" applyAlignment="1">
      <alignment horizontal="center"/>
    </xf>
    <xf numFmtId="0" fontId="10" fillId="0" borderId="18" xfId="0" applyFont="1" applyBorder="1"/>
    <xf numFmtId="0" fontId="10" fillId="0" borderId="16" xfId="0" applyFont="1" applyBorder="1" applyAlignment="1">
      <alignment horizontal="center"/>
    </xf>
    <xf numFmtId="0" fontId="11" fillId="0" borderId="20" xfId="0" applyFont="1" applyBorder="1" applyAlignment="1">
      <alignment horizontal="left" vertical="center"/>
    </xf>
    <xf numFmtId="0" fontId="10" fillId="0" borderId="21" xfId="0" applyFont="1" applyBorder="1"/>
    <xf numFmtId="0" fontId="10" fillId="0" borderId="22" xfId="0" applyFont="1" applyBorder="1" applyAlignment="1">
      <alignment horizontal="center" vertical="center"/>
    </xf>
    <xf numFmtId="43" fontId="10" fillId="0" borderId="22" xfId="0" applyNumberFormat="1" applyFont="1" applyBorder="1" applyAlignment="1">
      <alignment horizontal="center" vertical="center"/>
    </xf>
    <xf numFmtId="0" fontId="11" fillId="0" borderId="20" xfId="0" applyFont="1" applyBorder="1"/>
    <xf numFmtId="0" fontId="10" fillId="0" borderId="22" xfId="0" applyFont="1" applyBorder="1" applyAlignment="1">
      <alignment horizontal="center"/>
    </xf>
    <xf numFmtId="43" fontId="11" fillId="0" borderId="22" xfId="0" applyNumberFormat="1" applyFont="1" applyBorder="1"/>
    <xf numFmtId="43" fontId="11" fillId="0" borderId="22" xfId="0" applyNumberFormat="1" applyFont="1" applyBorder="1" applyAlignment="1">
      <alignment horizontal="right"/>
    </xf>
    <xf numFmtId="0" fontId="10" fillId="0" borderId="20" xfId="0" applyFont="1" applyBorder="1"/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11" fillId="0" borderId="21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43" fontId="11" fillId="0" borderId="16" xfId="0" applyNumberFormat="1" applyFont="1" applyBorder="1" applyAlignment="1">
      <alignment horizontal="right"/>
    </xf>
    <xf numFmtId="0" fontId="11" fillId="0" borderId="22" xfId="0" applyFont="1" applyBorder="1" applyAlignment="1">
      <alignment horizontal="center"/>
    </xf>
    <xf numFmtId="43" fontId="11" fillId="0" borderId="17" xfId="0" applyNumberFormat="1" applyFont="1" applyBorder="1"/>
    <xf numFmtId="43" fontId="11" fillId="0" borderId="17" xfId="0" applyNumberFormat="1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11" fillId="0" borderId="14" xfId="0" applyFont="1" applyBorder="1"/>
    <xf numFmtId="43" fontId="11" fillId="0" borderId="16" xfId="0" applyNumberFormat="1" applyFont="1" applyBorder="1"/>
    <xf numFmtId="43" fontId="13" fillId="0" borderId="22" xfId="0" applyNumberFormat="1" applyFont="1" applyBorder="1" applyAlignment="1">
      <alignment horizontal="right"/>
    </xf>
    <xf numFmtId="43" fontId="10" fillId="0" borderId="19" xfId="0" applyNumberFormat="1" applyFont="1" applyBorder="1"/>
    <xf numFmtId="43" fontId="10" fillId="0" borderId="19" xfId="0" applyNumberFormat="1" applyFont="1" applyBorder="1" applyAlignment="1">
      <alignment horizontal="right"/>
    </xf>
    <xf numFmtId="43" fontId="11" fillId="3" borderId="17" xfId="0" applyNumberFormat="1" applyFont="1" applyFill="1" applyBorder="1"/>
    <xf numFmtId="0" fontId="10" fillId="3" borderId="25" xfId="0" applyFont="1" applyFill="1" applyBorder="1"/>
    <xf numFmtId="0" fontId="11" fillId="3" borderId="15" xfId="0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0" fontId="14" fillId="0" borderId="0" xfId="0" applyFont="1"/>
    <xf numFmtId="0" fontId="14" fillId="0" borderId="17" xfId="0" applyFont="1" applyBorder="1" applyAlignment="1">
      <alignment horizontal="center"/>
    </xf>
    <xf numFmtId="0" fontId="14" fillId="0" borderId="22" xfId="0" applyFont="1" applyBorder="1"/>
    <xf numFmtId="4" fontId="14" fillId="0" borderId="22" xfId="0" applyNumberFormat="1" applyFont="1" applyBorder="1"/>
    <xf numFmtId="0" fontId="14" fillId="0" borderId="27" xfId="0" applyFont="1" applyBorder="1"/>
    <xf numFmtId="4" fontId="14" fillId="0" borderId="27" xfId="0" applyNumberFormat="1" applyFont="1" applyBorder="1"/>
    <xf numFmtId="4" fontId="15" fillId="0" borderId="17" xfId="0" applyNumberFormat="1" applyFont="1" applyBorder="1"/>
    <xf numFmtId="0" fontId="16" fillId="0" borderId="0" xfId="0" applyFont="1"/>
    <xf numFmtId="0" fontId="11" fillId="0" borderId="0" xfId="0" applyFont="1"/>
    <xf numFmtId="0" fontId="17" fillId="0" borderId="0" xfId="0" applyFont="1"/>
    <xf numFmtId="4" fontId="16" fillId="0" borderId="0" xfId="0" applyNumberFormat="1" applyFont="1"/>
    <xf numFmtId="0" fontId="17" fillId="0" borderId="0" xfId="0" applyFont="1" applyAlignment="1">
      <alignment horizontal="center"/>
    </xf>
    <xf numFmtId="4" fontId="17" fillId="0" borderId="28" xfId="0" applyNumberFormat="1" applyFont="1" applyBorder="1"/>
    <xf numFmtId="0" fontId="11" fillId="0" borderId="0" xfId="0" applyFont="1" applyBorder="1" applyAlignment="1">
      <alignment horizontal="left"/>
    </xf>
    <xf numFmtId="0" fontId="18" fillId="0" borderId="0" xfId="0" applyFont="1"/>
    <xf numFmtId="4" fontId="18" fillId="0" borderId="0" xfId="0" applyNumberFormat="1" applyFont="1"/>
    <xf numFmtId="0" fontId="19" fillId="0" borderId="0" xfId="0" applyFont="1"/>
    <xf numFmtId="4" fontId="20" fillId="0" borderId="0" xfId="0" applyNumberFormat="1" applyFont="1"/>
    <xf numFmtId="4" fontId="21" fillId="0" borderId="0" xfId="0" applyNumberFormat="1" applyFont="1"/>
    <xf numFmtId="4" fontId="22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0" fillId="0" borderId="29" xfId="0" applyFont="1" applyBorder="1"/>
    <xf numFmtId="0" fontId="11" fillId="0" borderId="29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43" fontId="11" fillId="0" borderId="29" xfId="0" applyNumberFormat="1" applyFont="1" applyBorder="1"/>
    <xf numFmtId="0" fontId="10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3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6" fillId="0" borderId="22" xfId="0" applyNumberFormat="1" applyFont="1" applyBorder="1"/>
    <xf numFmtId="0" fontId="27" fillId="0" borderId="0" xfId="0" applyFont="1"/>
    <xf numFmtId="0" fontId="28" fillId="0" borderId="0" xfId="0" applyFont="1"/>
    <xf numFmtId="0" fontId="29" fillId="0" borderId="0" xfId="0" applyFont="1"/>
    <xf numFmtId="4" fontId="30" fillId="0" borderId="0" xfId="0" applyNumberFormat="1" applyFont="1"/>
    <xf numFmtId="4" fontId="31" fillId="0" borderId="0" xfId="0" applyNumberFormat="1" applyFont="1"/>
    <xf numFmtId="43" fontId="29" fillId="0" borderId="0" xfId="0" applyNumberFormat="1" applyFont="1"/>
    <xf numFmtId="43" fontId="28" fillId="0" borderId="0" xfId="0" applyNumberFormat="1" applyFont="1"/>
    <xf numFmtId="43" fontId="28" fillId="0" borderId="0" xfId="0" applyNumberFormat="1" applyFont="1" applyBorder="1"/>
    <xf numFmtId="43" fontId="28" fillId="0" borderId="0" xfId="2" applyFont="1" applyBorder="1"/>
    <xf numFmtId="0" fontId="27" fillId="0" borderId="0" xfId="0" applyFont="1" applyBorder="1"/>
    <xf numFmtId="0" fontId="28" fillId="0" borderId="0" xfId="0" applyFont="1" applyBorder="1"/>
    <xf numFmtId="43" fontId="29" fillId="0" borderId="0" xfId="2" applyFont="1" applyBorder="1"/>
    <xf numFmtId="0" fontId="29" fillId="0" borderId="0" xfId="0" applyFont="1" applyBorder="1"/>
    <xf numFmtId="43" fontId="32" fillId="0" borderId="0" xfId="2" applyFont="1" applyBorder="1"/>
    <xf numFmtId="0" fontId="33" fillId="0" borderId="0" xfId="0" applyFont="1"/>
    <xf numFmtId="43" fontId="27" fillId="0" borderId="0" xfId="2" applyFont="1"/>
    <xf numFmtId="0" fontId="34" fillId="0" borderId="0" xfId="0" applyFont="1"/>
    <xf numFmtId="43" fontId="34" fillId="0" borderId="0" xfId="2" applyFont="1"/>
    <xf numFmtId="43" fontId="33" fillId="0" borderId="0" xfId="2" applyFont="1"/>
    <xf numFmtId="43" fontId="34" fillId="0" borderId="0" xfId="0" applyNumberFormat="1" applyFont="1"/>
    <xf numFmtId="0" fontId="35" fillId="0" borderId="0" xfId="0" applyFont="1"/>
    <xf numFmtId="0" fontId="36" fillId="0" borderId="0" xfId="0" applyFont="1" applyAlignment="1">
      <alignment horizontal="left" readingOrder="2"/>
    </xf>
    <xf numFmtId="0" fontId="36" fillId="0" borderId="0" xfId="0" applyFont="1" applyAlignment="1">
      <alignment horizontal="center" readingOrder="2"/>
    </xf>
    <xf numFmtId="43" fontId="35" fillId="0" borderId="0" xfId="2" applyFont="1"/>
    <xf numFmtId="0" fontId="0" fillId="0" borderId="0" xfId="0"/>
    <xf numFmtId="43" fontId="0" fillId="0" borderId="0" xfId="2" applyFont="1"/>
    <xf numFmtId="0" fontId="37" fillId="0" borderId="0" xfId="3"/>
    <xf numFmtId="0" fontId="38" fillId="0" borderId="29" xfId="3" applyFont="1" applyBorder="1"/>
    <xf numFmtId="0" fontId="37" fillId="0" borderId="14" xfId="3" applyBorder="1"/>
    <xf numFmtId="0" fontId="37" fillId="0" borderId="29" xfId="3" applyBorder="1"/>
    <xf numFmtId="0" fontId="38" fillId="0" borderId="0" xfId="3" applyFont="1" applyBorder="1" applyAlignment="1">
      <alignment horizontal="center"/>
    </xf>
    <xf numFmtId="0" fontId="37" fillId="0" borderId="20" xfId="3" applyBorder="1"/>
    <xf numFmtId="0" fontId="37" fillId="0" borderId="0" xfId="3" applyBorder="1"/>
    <xf numFmtId="0" fontId="37" fillId="0" borderId="26" xfId="3" applyBorder="1"/>
    <xf numFmtId="0" fontId="37" fillId="0" borderId="18" xfId="3" applyBorder="1"/>
    <xf numFmtId="0" fontId="38" fillId="0" borderId="0" xfId="3" applyFont="1"/>
    <xf numFmtId="43" fontId="38" fillId="0" borderId="14" xfId="2" applyFont="1" applyBorder="1" applyAlignment="1"/>
    <xf numFmtId="43" fontId="38" fillId="0" borderId="20" xfId="2" applyNumberFormat="1" applyFont="1" applyBorder="1" applyAlignment="1">
      <alignment horizontal="right"/>
    </xf>
    <xf numFmtId="0" fontId="38" fillId="0" borderId="0" xfId="3" applyFont="1" applyBorder="1"/>
    <xf numFmtId="43" fontId="38" fillId="0" borderId="20" xfId="3" applyNumberFormat="1" applyFont="1" applyBorder="1"/>
    <xf numFmtId="0" fontId="38" fillId="0" borderId="0" xfId="3" applyFont="1" applyAlignment="1"/>
    <xf numFmtId="15" fontId="40" fillId="0" borderId="0" xfId="3" applyNumberFormat="1" applyFont="1" applyAlignment="1">
      <alignment horizontal="left"/>
    </xf>
    <xf numFmtId="43" fontId="40" fillId="0" borderId="21" xfId="2" applyFont="1" applyBorder="1" applyAlignment="1">
      <alignment horizontal="right"/>
    </xf>
    <xf numFmtId="43" fontId="38" fillId="0" borderId="20" xfId="2" applyFont="1" applyBorder="1"/>
    <xf numFmtId="43" fontId="41" fillId="0" borderId="20" xfId="2" applyFont="1" applyBorder="1" applyAlignment="1">
      <alignment horizontal="right"/>
    </xf>
    <xf numFmtId="43" fontId="41" fillId="0" borderId="0" xfId="2" applyFont="1" applyBorder="1" applyAlignment="1">
      <alignment horizontal="right"/>
    </xf>
    <xf numFmtId="43" fontId="37" fillId="0" borderId="0" xfId="3" applyNumberFormat="1"/>
    <xf numFmtId="0" fontId="39" fillId="0" borderId="0" xfId="3" applyFont="1"/>
    <xf numFmtId="0" fontId="38" fillId="0" borderId="26" xfId="3" applyFont="1" applyBorder="1"/>
    <xf numFmtId="0" fontId="38" fillId="0" borderId="40" xfId="3" applyFont="1" applyBorder="1"/>
    <xf numFmtId="0" fontId="38" fillId="0" borderId="14" xfId="3" applyFont="1" applyBorder="1"/>
    <xf numFmtId="0" fontId="38" fillId="0" borderId="20" xfId="3" applyFont="1" applyBorder="1"/>
    <xf numFmtId="0" fontId="38" fillId="0" borderId="21" xfId="3" applyFont="1" applyBorder="1"/>
    <xf numFmtId="0" fontId="38" fillId="0" borderId="18" xfId="3" applyFont="1" applyBorder="1"/>
    <xf numFmtId="0" fontId="42" fillId="0" borderId="0" xfId="0" applyFont="1"/>
    <xf numFmtId="43" fontId="43" fillId="0" borderId="26" xfId="2" applyFont="1" applyBorder="1"/>
    <xf numFmtId="0" fontId="1" fillId="0" borderId="0" xfId="0" applyFont="1" applyFill="1" applyBorder="1"/>
    <xf numFmtId="0" fontId="44" fillId="0" borderId="0" xfId="0" applyFont="1" applyFill="1" applyBorder="1"/>
    <xf numFmtId="0" fontId="44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43" fontId="12" fillId="0" borderId="19" xfId="0" applyNumberFormat="1" applyFont="1" applyBorder="1" applyAlignment="1">
      <alignment horizontal="right"/>
    </xf>
    <xf numFmtId="0" fontId="10" fillId="0" borderId="40" xfId="0" applyFont="1" applyBorder="1"/>
    <xf numFmtId="0" fontId="10" fillId="0" borderId="19" xfId="0" applyFont="1" applyBorder="1" applyAlignment="1">
      <alignment horizontal="center"/>
    </xf>
    <xf numFmtId="43" fontId="10" fillId="0" borderId="16" xfId="0" applyNumberFormat="1" applyFont="1" applyBorder="1"/>
    <xf numFmtId="43" fontId="10" fillId="0" borderId="16" xfId="0" applyNumberFormat="1" applyFont="1" applyBorder="1" applyAlignment="1">
      <alignment horizontal="right"/>
    </xf>
    <xf numFmtId="0" fontId="45" fillId="0" borderId="0" xfId="3" applyFont="1"/>
    <xf numFmtId="0" fontId="46" fillId="0" borderId="0" xfId="3" applyFont="1"/>
    <xf numFmtId="0" fontId="45" fillId="0" borderId="0" xfId="3" applyFont="1" applyAlignment="1"/>
    <xf numFmtId="0" fontId="47" fillId="0" borderId="0" xfId="0" applyFont="1"/>
    <xf numFmtId="43" fontId="48" fillId="0" borderId="0" xfId="2" applyFont="1"/>
    <xf numFmtId="43" fontId="49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50" fillId="0" borderId="30" xfId="0" applyFont="1" applyBorder="1" applyAlignment="1">
      <alignment horizontal="center"/>
    </xf>
    <xf numFmtId="43" fontId="50" fillId="0" borderId="31" xfId="2" applyFont="1" applyBorder="1" applyAlignment="1">
      <alignment horizontal="center"/>
    </xf>
    <xf numFmtId="0" fontId="51" fillId="0" borderId="32" xfId="0" applyFont="1" applyBorder="1"/>
    <xf numFmtId="49" fontId="51" fillId="0" borderId="33" xfId="0" applyNumberFormat="1" applyFont="1" applyBorder="1" applyAlignment="1">
      <alignment horizontal="center"/>
    </xf>
    <xf numFmtId="43" fontId="52" fillId="0" borderId="32" xfId="2" applyFont="1" applyBorder="1"/>
    <xf numFmtId="0" fontId="52" fillId="0" borderId="34" xfId="0" applyFont="1" applyBorder="1"/>
    <xf numFmtId="49" fontId="52" fillId="0" borderId="34" xfId="0" applyNumberFormat="1" applyFont="1" applyBorder="1" applyAlignment="1">
      <alignment horizontal="center"/>
    </xf>
    <xf numFmtId="43" fontId="52" fillId="0" borderId="35" xfId="2" applyFont="1" applyBorder="1"/>
    <xf numFmtId="0" fontId="51" fillId="0" borderId="34" xfId="0" applyFont="1" applyBorder="1" applyAlignment="1">
      <alignment horizontal="left"/>
    </xf>
    <xf numFmtId="0" fontId="51" fillId="0" borderId="34" xfId="0" applyFont="1" applyBorder="1" applyAlignment="1">
      <alignment horizontal="center"/>
    </xf>
    <xf numFmtId="43" fontId="51" fillId="0" borderId="35" xfId="2" applyFont="1" applyBorder="1" applyAlignment="1">
      <alignment horizontal="center"/>
    </xf>
    <xf numFmtId="0" fontId="52" fillId="0" borderId="36" xfId="0" applyFont="1" applyBorder="1"/>
    <xf numFmtId="49" fontId="52" fillId="0" borderId="33" xfId="0" applyNumberFormat="1" applyFont="1" applyBorder="1" applyAlignment="1">
      <alignment horizontal="center"/>
    </xf>
    <xf numFmtId="43" fontId="52" fillId="0" borderId="36" xfId="2" applyFont="1" applyBorder="1"/>
    <xf numFmtId="0" fontId="53" fillId="0" borderId="41" xfId="0" applyFont="1" applyBorder="1"/>
    <xf numFmtId="0" fontId="53" fillId="0" borderId="22" xfId="0" applyFont="1" applyBorder="1" applyAlignment="1">
      <alignment horizontal="center"/>
    </xf>
    <xf numFmtId="0" fontId="53" fillId="0" borderId="36" xfId="0" applyFont="1" applyBorder="1" applyAlignment="1">
      <alignment horizontal="center"/>
    </xf>
    <xf numFmtId="0" fontId="52" fillId="0" borderId="41" xfId="0" applyFont="1" applyBorder="1"/>
    <xf numFmtId="43" fontId="52" fillId="0" borderId="37" xfId="2" applyFont="1" applyBorder="1"/>
    <xf numFmtId="43" fontId="52" fillId="0" borderId="38" xfId="2" applyFont="1" applyBorder="1"/>
    <xf numFmtId="0" fontId="54" fillId="0" borderId="0" xfId="0" applyFont="1" applyBorder="1"/>
    <xf numFmtId="49" fontId="54" fillId="0" borderId="0" xfId="0" applyNumberFormat="1" applyFont="1" applyBorder="1" applyAlignment="1">
      <alignment horizontal="center"/>
    </xf>
    <xf numFmtId="43" fontId="50" fillId="0" borderId="39" xfId="2" applyFont="1" applyBorder="1"/>
    <xf numFmtId="0" fontId="55" fillId="0" borderId="0" xfId="0" applyFont="1" applyBorder="1"/>
    <xf numFmtId="43" fontId="56" fillId="0" borderId="0" xfId="2" applyFont="1" applyBorder="1"/>
    <xf numFmtId="0" fontId="53" fillId="0" borderId="0" xfId="0" applyFont="1" applyBorder="1" applyAlignment="1">
      <alignment horizontal="center"/>
    </xf>
    <xf numFmtId="0" fontId="53" fillId="0" borderId="32" xfId="0" applyFont="1" applyBorder="1" applyAlignment="1">
      <alignment horizontal="center"/>
    </xf>
    <xf numFmtId="0" fontId="53" fillId="0" borderId="38" xfId="0" applyFont="1" applyBorder="1" applyAlignment="1">
      <alignment horizontal="center"/>
    </xf>
    <xf numFmtId="43" fontId="25" fillId="0" borderId="13" xfId="1" applyNumberFormat="1" applyFont="1" applyFill="1" applyBorder="1" applyAlignment="1">
      <alignment horizontal="right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4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5" fillId="0" borderId="1" xfId="2" applyFont="1" applyFill="1" applyBorder="1" applyAlignment="1">
      <alignment horizontal="right" vertical="center" wrapText="1" readingOrder="1"/>
    </xf>
    <xf numFmtId="188" fontId="25" fillId="0" borderId="13" xfId="2" quotePrefix="1" applyNumberFormat="1" applyFont="1" applyFill="1" applyBorder="1" applyAlignment="1">
      <alignment horizontal="right" vertical="center" wrapText="1" readingOrder="1"/>
    </xf>
    <xf numFmtId="188" fontId="25" fillId="0" borderId="2" xfId="2" quotePrefix="1" applyNumberFormat="1" applyFont="1" applyFill="1" applyBorder="1" applyAlignment="1">
      <alignment horizontal="right" vertical="center" wrapText="1" readingOrder="1"/>
    </xf>
    <xf numFmtId="188" fontId="25" fillId="0" borderId="3" xfId="2" quotePrefix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23" fillId="0" borderId="13" xfId="1" applyNumberFormat="1" applyFont="1" applyFill="1" applyBorder="1" applyAlignment="1">
      <alignment horizontal="right" vertical="top" wrapText="1"/>
    </xf>
    <xf numFmtId="0" fontId="23" fillId="0" borderId="3" xfId="1" applyNumberFormat="1" applyFont="1" applyFill="1" applyBorder="1" applyAlignment="1">
      <alignment horizontal="right"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44" fillId="0" borderId="0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25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50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57</xdr:row>
      <xdr:rowOff>9525</xdr:rowOff>
    </xdr:from>
    <xdr:to>
      <xdr:col>6</xdr:col>
      <xdr:colOff>314325</xdr:colOff>
      <xdr:row>63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57</xdr:row>
      <xdr:rowOff>19050</xdr:rowOff>
    </xdr:from>
    <xdr:to>
      <xdr:col>9</xdr:col>
      <xdr:colOff>123826</xdr:colOff>
      <xdr:row>63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56</xdr:row>
      <xdr:rowOff>171450</xdr:rowOff>
    </xdr:from>
    <xdr:to>
      <xdr:col>13</xdr:col>
      <xdr:colOff>0</xdr:colOff>
      <xdr:row>63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65</xdr:row>
      <xdr:rowOff>47625</xdr:rowOff>
    </xdr:from>
    <xdr:to>
      <xdr:col>13</xdr:col>
      <xdr:colOff>19050</xdr:colOff>
      <xdr:row>72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3"/>
  <sheetViews>
    <sheetView showGridLines="0" workbookViewId="0">
      <pane ySplit="3" topLeftCell="A4" activePane="bottomLeft" state="frozen"/>
      <selection pane="bottomLeft" activeCell="I12" sqref="I12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217"/>
      <c r="B1" s="218"/>
      <c r="C1" s="218"/>
      <c r="D1" s="218"/>
      <c r="E1" s="218"/>
      <c r="G1" s="219" t="s">
        <v>160</v>
      </c>
      <c r="H1" s="218"/>
      <c r="I1" s="218"/>
      <c r="J1" s="218"/>
      <c r="K1" s="218"/>
      <c r="O1" s="1"/>
    </row>
    <row r="2" spans="1:16" ht="21.2" customHeight="1">
      <c r="G2" s="220" t="s">
        <v>0</v>
      </c>
      <c r="H2" s="218"/>
      <c r="I2" s="218"/>
      <c r="J2" s="218"/>
      <c r="K2" s="218"/>
    </row>
    <row r="3" spans="1:16" ht="21.2" customHeight="1">
      <c r="G3" s="221" t="s">
        <v>292</v>
      </c>
      <c r="H3" s="218"/>
      <c r="I3" s="218"/>
      <c r="J3" s="218"/>
      <c r="K3" s="218"/>
    </row>
    <row r="4" spans="1:16">
      <c r="A4" s="206" t="s">
        <v>1</v>
      </c>
      <c r="B4" s="207"/>
      <c r="C4" s="207"/>
      <c r="D4" s="207"/>
      <c r="E4" s="207"/>
      <c r="F4" s="207"/>
      <c r="G4" s="207"/>
      <c r="H4" s="207"/>
      <c r="I4" s="208"/>
      <c r="J4" s="3" t="s">
        <v>2</v>
      </c>
      <c r="K4" s="203" t="s">
        <v>3</v>
      </c>
      <c r="L4" s="204"/>
      <c r="M4" s="205"/>
      <c r="N4" s="203" t="s">
        <v>4</v>
      </c>
      <c r="O4" s="204"/>
      <c r="P4" s="205"/>
    </row>
    <row r="5" spans="1:16" ht="40.5" customHeight="1">
      <c r="A5" s="206" t="s">
        <v>5</v>
      </c>
      <c r="B5" s="207"/>
      <c r="C5" s="208"/>
      <c r="E5" s="206" t="s">
        <v>6</v>
      </c>
      <c r="F5" s="207"/>
      <c r="G5" s="208"/>
      <c r="H5" s="2" t="s">
        <v>7</v>
      </c>
      <c r="I5" s="2" t="s">
        <v>8</v>
      </c>
      <c r="J5" s="4" t="s">
        <v>9</v>
      </c>
      <c r="K5" s="209" t="s">
        <v>9</v>
      </c>
      <c r="L5" s="210"/>
      <c r="M5" s="211"/>
      <c r="N5" s="209" t="s">
        <v>10</v>
      </c>
      <c r="O5" s="210"/>
      <c r="P5" s="211"/>
    </row>
    <row r="6" spans="1:16">
      <c r="A6" s="222" t="s">
        <v>9</v>
      </c>
      <c r="B6" s="207"/>
      <c r="C6" s="208"/>
      <c r="E6" s="215" t="s">
        <v>9</v>
      </c>
      <c r="F6" s="207"/>
      <c r="G6" s="208"/>
      <c r="H6" s="5" t="s">
        <v>9</v>
      </c>
      <c r="I6" s="6">
        <v>38126627.189999998</v>
      </c>
      <c r="J6" s="7" t="s">
        <v>11</v>
      </c>
      <c r="K6" s="222" t="s">
        <v>9</v>
      </c>
      <c r="L6" s="207"/>
      <c r="M6" s="208"/>
      <c r="N6" s="212">
        <v>42830386.840000004</v>
      </c>
      <c r="O6" s="213"/>
      <c r="P6" s="214"/>
    </row>
    <row r="7" spans="1:16">
      <c r="A7" s="212">
        <v>257000</v>
      </c>
      <c r="B7" s="213"/>
      <c r="C7" s="214"/>
      <c r="E7" s="215" t="s">
        <v>12</v>
      </c>
      <c r="F7" s="207"/>
      <c r="G7" s="208"/>
      <c r="H7" s="78">
        <v>257000</v>
      </c>
      <c r="I7" s="83" t="s">
        <v>12</v>
      </c>
      <c r="J7" s="8" t="s">
        <v>13</v>
      </c>
      <c r="K7" s="216" t="s">
        <v>14</v>
      </c>
      <c r="L7" s="207"/>
      <c r="M7" s="208"/>
      <c r="N7" s="215" t="s">
        <v>12</v>
      </c>
      <c r="O7" s="207"/>
      <c r="P7" s="208"/>
    </row>
    <row r="8" spans="1:16">
      <c r="A8" s="212">
        <v>311300</v>
      </c>
      <c r="B8" s="213"/>
      <c r="C8" s="214"/>
      <c r="E8" s="215" t="s">
        <v>12</v>
      </c>
      <c r="F8" s="207"/>
      <c r="G8" s="208"/>
      <c r="H8" s="78">
        <v>311300</v>
      </c>
      <c r="I8" s="83">
        <v>45191.8</v>
      </c>
      <c r="J8" s="8" t="s">
        <v>15</v>
      </c>
      <c r="K8" s="216" t="s">
        <v>16</v>
      </c>
      <c r="L8" s="207"/>
      <c r="M8" s="208"/>
      <c r="N8" s="212">
        <v>30554.400000000001</v>
      </c>
      <c r="O8" s="213"/>
      <c r="P8" s="214"/>
    </row>
    <row r="9" spans="1:16">
      <c r="A9" s="212">
        <v>180000</v>
      </c>
      <c r="B9" s="213"/>
      <c r="C9" s="214"/>
      <c r="E9" s="215" t="s">
        <v>12</v>
      </c>
      <c r="F9" s="207"/>
      <c r="G9" s="208"/>
      <c r="H9" s="78">
        <v>180000</v>
      </c>
      <c r="I9" s="83" t="s">
        <v>12</v>
      </c>
      <c r="J9" s="8" t="s">
        <v>17</v>
      </c>
      <c r="K9" s="216" t="s">
        <v>18</v>
      </c>
      <c r="L9" s="207"/>
      <c r="M9" s="208"/>
      <c r="N9" s="215" t="s">
        <v>12</v>
      </c>
      <c r="O9" s="207"/>
      <c r="P9" s="208"/>
    </row>
    <row r="10" spans="1:16">
      <c r="A10" s="212">
        <v>65000</v>
      </c>
      <c r="B10" s="213"/>
      <c r="C10" s="214"/>
      <c r="E10" s="215" t="s">
        <v>12</v>
      </c>
      <c r="F10" s="207"/>
      <c r="G10" s="208"/>
      <c r="H10" s="78">
        <v>65000</v>
      </c>
      <c r="I10" s="83">
        <v>24500</v>
      </c>
      <c r="J10" s="8" t="s">
        <v>19</v>
      </c>
      <c r="K10" s="216" t="s">
        <v>20</v>
      </c>
      <c r="L10" s="207"/>
      <c r="M10" s="208"/>
      <c r="N10" s="212">
        <v>0</v>
      </c>
      <c r="O10" s="213"/>
      <c r="P10" s="214"/>
    </row>
    <row r="11" spans="1:16">
      <c r="A11" s="212">
        <v>15092000</v>
      </c>
      <c r="B11" s="213"/>
      <c r="C11" s="214"/>
      <c r="E11" s="215" t="s">
        <v>12</v>
      </c>
      <c r="F11" s="207"/>
      <c r="G11" s="208"/>
      <c r="H11" s="78">
        <v>15092000</v>
      </c>
      <c r="I11" s="83">
        <v>2197745.89</v>
      </c>
      <c r="J11" s="8" t="s">
        <v>21</v>
      </c>
      <c r="K11" s="216" t="s">
        <v>22</v>
      </c>
      <c r="L11" s="207"/>
      <c r="M11" s="208"/>
      <c r="N11" s="212">
        <v>1236172.01</v>
      </c>
      <c r="O11" s="213"/>
      <c r="P11" s="214"/>
    </row>
    <row r="12" spans="1:16">
      <c r="A12" s="212">
        <v>28294700</v>
      </c>
      <c r="B12" s="213"/>
      <c r="C12" s="214"/>
      <c r="E12" s="215" t="s">
        <v>12</v>
      </c>
      <c r="F12" s="207"/>
      <c r="G12" s="208"/>
      <c r="H12" s="78">
        <v>28294700</v>
      </c>
      <c r="I12" s="83">
        <v>8405534</v>
      </c>
      <c r="J12" s="8" t="s">
        <v>23</v>
      </c>
      <c r="K12" s="216" t="s">
        <v>24</v>
      </c>
      <c r="L12" s="207"/>
      <c r="M12" s="208"/>
      <c r="N12" s="212">
        <v>0</v>
      </c>
      <c r="O12" s="213"/>
      <c r="P12" s="214"/>
    </row>
    <row r="13" spans="1:16">
      <c r="A13" s="225">
        <f>SUM(A7:A12)</f>
        <v>44200000</v>
      </c>
      <c r="B13" s="213"/>
      <c r="C13" s="214"/>
      <c r="E13" s="226" t="s">
        <v>12</v>
      </c>
      <c r="F13" s="227"/>
      <c r="G13" s="228"/>
      <c r="H13" s="79">
        <f>SUM(H7:H12)</f>
        <v>44200000</v>
      </c>
      <c r="I13" s="84">
        <f>SUM(I8:I12)</f>
        <v>10672971.689999999</v>
      </c>
      <c r="J13" s="10" t="s">
        <v>291</v>
      </c>
      <c r="K13" s="223" t="s">
        <v>26</v>
      </c>
      <c r="L13" s="207"/>
      <c r="M13" s="208"/>
      <c r="N13" s="224">
        <f>SUM(N8:N12)</f>
        <v>1266726.4099999999</v>
      </c>
      <c r="O13" s="207"/>
      <c r="P13" s="208"/>
    </row>
    <row r="14" spans="1:16">
      <c r="A14" s="224">
        <f>A13</f>
        <v>44200000</v>
      </c>
      <c r="B14" s="207"/>
      <c r="C14" s="208"/>
      <c r="E14" s="229" t="s">
        <v>12</v>
      </c>
      <c r="F14" s="207"/>
      <c r="G14" s="208"/>
      <c r="H14" s="79">
        <f>H13</f>
        <v>44200000</v>
      </c>
      <c r="I14" s="84">
        <f>I13</f>
        <v>10672971.689999999</v>
      </c>
      <c r="J14" s="10" t="s">
        <v>25</v>
      </c>
      <c r="K14" s="223" t="s">
        <v>26</v>
      </c>
      <c r="L14" s="207"/>
      <c r="M14" s="208"/>
      <c r="N14" s="224">
        <f>N13</f>
        <v>1266726.4099999999</v>
      </c>
      <c r="O14" s="207"/>
      <c r="P14" s="208"/>
    </row>
    <row r="15" spans="1:16">
      <c r="A15" s="230" t="s">
        <v>12</v>
      </c>
      <c r="B15" s="213"/>
      <c r="C15" s="214"/>
      <c r="E15" s="215">
        <v>0</v>
      </c>
      <c r="F15" s="207"/>
      <c r="G15" s="208"/>
      <c r="H15" s="5" t="s">
        <v>12</v>
      </c>
      <c r="I15" s="83">
        <v>39091.81</v>
      </c>
      <c r="J15" s="8" t="s">
        <v>27</v>
      </c>
      <c r="K15" s="216" t="s">
        <v>28</v>
      </c>
      <c r="L15" s="207"/>
      <c r="M15" s="208"/>
      <c r="N15" s="212">
        <v>13009.8</v>
      </c>
      <c r="O15" s="213"/>
      <c r="P15" s="214"/>
    </row>
    <row r="16" spans="1:16">
      <c r="A16" s="215" t="s">
        <v>12</v>
      </c>
      <c r="B16" s="207"/>
      <c r="C16" s="208"/>
      <c r="E16" s="215">
        <v>0</v>
      </c>
      <c r="F16" s="207"/>
      <c r="G16" s="208"/>
      <c r="H16" s="5" t="s">
        <v>12</v>
      </c>
      <c r="I16" s="83">
        <v>19800</v>
      </c>
      <c r="J16" s="8" t="s">
        <v>61</v>
      </c>
      <c r="K16" s="216">
        <v>230109</v>
      </c>
      <c r="L16" s="207"/>
      <c r="M16" s="208"/>
      <c r="N16" s="212">
        <v>0</v>
      </c>
      <c r="O16" s="213"/>
      <c r="P16" s="214"/>
    </row>
    <row r="17" spans="1:16" s="71" customFormat="1">
      <c r="A17" s="72"/>
      <c r="B17" s="233" t="s">
        <v>12</v>
      </c>
      <c r="C17" s="234"/>
      <c r="E17" s="215" t="s">
        <v>12</v>
      </c>
      <c r="F17" s="207"/>
      <c r="G17" s="208"/>
      <c r="H17" s="81">
        <v>0</v>
      </c>
      <c r="I17" s="83">
        <v>12498</v>
      </c>
      <c r="J17" s="8" t="s">
        <v>29</v>
      </c>
      <c r="K17" s="216">
        <v>230115</v>
      </c>
      <c r="L17" s="207"/>
      <c r="M17" s="208"/>
      <c r="N17" s="231">
        <v>6249</v>
      </c>
      <c r="O17" s="232"/>
      <c r="P17" s="86">
        <f>SUM(N17)</f>
        <v>6249</v>
      </c>
    </row>
    <row r="18" spans="1:16" s="71" customFormat="1">
      <c r="A18" s="72"/>
      <c r="B18" s="70"/>
      <c r="C18" s="80">
        <v>0</v>
      </c>
      <c r="E18" s="235">
        <v>0</v>
      </c>
      <c r="F18" s="236"/>
      <c r="G18" s="237"/>
      <c r="H18" s="81">
        <v>0</v>
      </c>
      <c r="I18" s="83">
        <v>5600</v>
      </c>
      <c r="J18" s="8" t="s">
        <v>63</v>
      </c>
      <c r="K18" s="216">
        <v>230116</v>
      </c>
      <c r="L18" s="207"/>
      <c r="M18" s="208"/>
      <c r="N18" s="231">
        <v>0</v>
      </c>
      <c r="O18" s="232"/>
      <c r="P18" s="86">
        <f>SUM(N18)</f>
        <v>0</v>
      </c>
    </row>
    <row r="19" spans="1:16" s="161" customFormat="1">
      <c r="A19" s="163"/>
      <c r="B19" s="162"/>
      <c r="C19" s="80">
        <v>0</v>
      </c>
      <c r="E19" s="243">
        <v>0</v>
      </c>
      <c r="F19" s="244"/>
      <c r="G19" s="245"/>
      <c r="H19" s="164">
        <v>0</v>
      </c>
      <c r="I19" s="165">
        <v>2220</v>
      </c>
      <c r="J19" s="8" t="s">
        <v>177</v>
      </c>
      <c r="K19" s="246">
        <v>110609</v>
      </c>
      <c r="L19" s="247"/>
      <c r="M19" s="248"/>
      <c r="N19" s="249">
        <v>0</v>
      </c>
      <c r="O19" s="250"/>
      <c r="P19" s="86"/>
    </row>
    <row r="20" spans="1:16">
      <c r="A20" s="215" t="s">
        <v>12</v>
      </c>
      <c r="B20" s="207"/>
      <c r="C20" s="208"/>
      <c r="E20" s="215" t="s">
        <v>12</v>
      </c>
      <c r="F20" s="207"/>
      <c r="G20" s="208"/>
      <c r="H20" s="5" t="s">
        <v>12</v>
      </c>
      <c r="I20" s="85" t="s">
        <v>12</v>
      </c>
      <c r="J20" s="8" t="s">
        <v>30</v>
      </c>
      <c r="K20" s="216" t="s">
        <v>31</v>
      </c>
      <c r="L20" s="207"/>
      <c r="M20" s="208"/>
      <c r="N20" s="235">
        <v>0</v>
      </c>
      <c r="O20" s="236"/>
      <c r="P20" s="237"/>
    </row>
    <row r="21" spans="1:16" s="171" customFormat="1">
      <c r="A21" s="170"/>
      <c r="B21" s="233" t="s">
        <v>12</v>
      </c>
      <c r="C21" s="234"/>
      <c r="E21" s="215" t="s">
        <v>12</v>
      </c>
      <c r="F21" s="207"/>
      <c r="G21" s="208"/>
      <c r="H21" s="170" t="s">
        <v>12</v>
      </c>
      <c r="I21" s="173">
        <v>4689.7</v>
      </c>
      <c r="J21" s="8" t="s">
        <v>65</v>
      </c>
      <c r="K21" s="216">
        <v>310000</v>
      </c>
      <c r="L21" s="207"/>
      <c r="M21" s="208"/>
      <c r="N21" s="231">
        <v>4689.7</v>
      </c>
      <c r="O21" s="232"/>
      <c r="P21" s="172"/>
    </row>
    <row r="22" spans="1:16" ht="14.25" customHeight="1">
      <c r="A22" s="215" t="s">
        <v>12</v>
      </c>
      <c r="B22" s="207"/>
      <c r="C22" s="208"/>
      <c r="E22" s="229" t="s">
        <v>12</v>
      </c>
      <c r="F22" s="207"/>
      <c r="G22" s="208"/>
      <c r="H22" s="9" t="s">
        <v>12</v>
      </c>
      <c r="I22" s="84">
        <f>SUM(I15:I21)</f>
        <v>83899.51</v>
      </c>
      <c r="J22" s="10" t="s">
        <v>25</v>
      </c>
      <c r="K22" s="223" t="s">
        <v>26</v>
      </c>
      <c r="L22" s="207"/>
      <c r="M22" s="208"/>
      <c r="N22" s="224">
        <f>SUM(N15:N21)</f>
        <v>23948.5</v>
      </c>
      <c r="O22" s="207"/>
      <c r="P22" s="208"/>
    </row>
    <row r="23" spans="1:16">
      <c r="A23" s="238">
        <f>SUM(A14:A22)</f>
        <v>44200000</v>
      </c>
      <c r="B23" s="239"/>
      <c r="C23" s="240"/>
      <c r="E23" s="241" t="s">
        <v>12</v>
      </c>
      <c r="F23" s="239"/>
      <c r="G23" s="240"/>
      <c r="H23" s="87">
        <f>SUM(H14:H22)</f>
        <v>44200000</v>
      </c>
      <c r="I23" s="87">
        <f>I14+I22</f>
        <v>10756871.199999999</v>
      </c>
      <c r="J23" s="11" t="s">
        <v>32</v>
      </c>
      <c r="K23" s="242" t="s">
        <v>26</v>
      </c>
      <c r="L23" s="239"/>
      <c r="M23" s="240"/>
      <c r="N23" s="238">
        <f>N14+N22</f>
        <v>1290674.9099999999</v>
      </c>
      <c r="O23" s="239"/>
      <c r="P23" s="240"/>
    </row>
    <row r="24" spans="1:16">
      <c r="A24" s="212">
        <v>12222443</v>
      </c>
      <c r="B24" s="213"/>
      <c r="C24" s="214"/>
      <c r="E24" s="215" t="s">
        <v>12</v>
      </c>
      <c r="F24" s="207"/>
      <c r="G24" s="208"/>
      <c r="H24" s="78">
        <v>12222443</v>
      </c>
      <c r="I24" s="83">
        <v>2027502</v>
      </c>
      <c r="J24" s="8" t="s">
        <v>33</v>
      </c>
      <c r="K24" s="216" t="s">
        <v>34</v>
      </c>
      <c r="L24" s="207"/>
      <c r="M24" s="208"/>
      <c r="N24" s="212">
        <v>950249</v>
      </c>
      <c r="O24" s="213"/>
      <c r="P24" s="214"/>
    </row>
    <row r="25" spans="1:16">
      <c r="A25" s="212">
        <v>2398320</v>
      </c>
      <c r="B25" s="213"/>
      <c r="C25" s="214"/>
      <c r="E25" s="215" t="s">
        <v>12</v>
      </c>
      <c r="F25" s="207"/>
      <c r="G25" s="208"/>
      <c r="H25" s="78">
        <v>2398320</v>
      </c>
      <c r="I25" s="83">
        <v>385320</v>
      </c>
      <c r="J25" s="8" t="s">
        <v>35</v>
      </c>
      <c r="K25" s="216" t="s">
        <v>36</v>
      </c>
      <c r="L25" s="207"/>
      <c r="M25" s="208"/>
      <c r="N25" s="212">
        <v>192660</v>
      </c>
      <c r="O25" s="213"/>
      <c r="P25" s="214"/>
    </row>
    <row r="26" spans="1:16">
      <c r="A26" s="212">
        <v>8594800</v>
      </c>
      <c r="B26" s="213"/>
      <c r="C26" s="214"/>
      <c r="E26" s="235">
        <v>0</v>
      </c>
      <c r="F26" s="236"/>
      <c r="G26" s="237"/>
      <c r="H26" s="78">
        <v>8594800</v>
      </c>
      <c r="I26" s="83">
        <v>1259598.94</v>
      </c>
      <c r="J26" s="8" t="s">
        <v>37</v>
      </c>
      <c r="K26" s="216" t="s">
        <v>38</v>
      </c>
      <c r="L26" s="207"/>
      <c r="M26" s="208"/>
      <c r="N26" s="212">
        <v>632350</v>
      </c>
      <c r="O26" s="213"/>
      <c r="P26" s="214"/>
    </row>
    <row r="27" spans="1:16">
      <c r="A27" s="212">
        <v>949000</v>
      </c>
      <c r="B27" s="213"/>
      <c r="C27" s="214"/>
      <c r="E27" s="215" t="s">
        <v>12</v>
      </c>
      <c r="F27" s="207"/>
      <c r="G27" s="208"/>
      <c r="H27" s="78">
        <v>949000</v>
      </c>
      <c r="I27" s="83">
        <v>25013.5</v>
      </c>
      <c r="J27" s="8" t="s">
        <v>39</v>
      </c>
      <c r="K27" s="216" t="s">
        <v>40</v>
      </c>
      <c r="L27" s="207"/>
      <c r="M27" s="208"/>
      <c r="N27" s="212">
        <v>16013.5</v>
      </c>
      <c r="O27" s="213"/>
      <c r="P27" s="214"/>
    </row>
    <row r="28" spans="1:16">
      <c r="A28" s="212">
        <v>5737700</v>
      </c>
      <c r="B28" s="213"/>
      <c r="C28" s="214"/>
      <c r="E28" s="235">
        <v>0</v>
      </c>
      <c r="F28" s="236"/>
      <c r="G28" s="237"/>
      <c r="H28" s="78">
        <v>5737700</v>
      </c>
      <c r="I28" s="83">
        <v>383083.67</v>
      </c>
      <c r="J28" s="8" t="s">
        <v>41</v>
      </c>
      <c r="K28" s="216" t="s">
        <v>42</v>
      </c>
      <c r="L28" s="207"/>
      <c r="M28" s="208"/>
      <c r="N28" s="212">
        <v>360919.92</v>
      </c>
      <c r="O28" s="213"/>
      <c r="P28" s="214"/>
    </row>
    <row r="29" spans="1:16">
      <c r="A29" s="212">
        <v>3146737</v>
      </c>
      <c r="B29" s="213"/>
      <c r="C29" s="214"/>
      <c r="E29" s="215" t="s">
        <v>12</v>
      </c>
      <c r="F29" s="207"/>
      <c r="G29" s="208"/>
      <c r="H29" s="78">
        <v>3146737</v>
      </c>
      <c r="I29" s="83">
        <v>32110</v>
      </c>
      <c r="J29" s="8" t="s">
        <v>43</v>
      </c>
      <c r="K29" s="216" t="s">
        <v>44</v>
      </c>
      <c r="L29" s="207"/>
      <c r="M29" s="208"/>
      <c r="N29" s="212">
        <v>32110</v>
      </c>
      <c r="O29" s="213"/>
      <c r="P29" s="214"/>
    </row>
    <row r="30" spans="1:16">
      <c r="A30" s="212">
        <v>460000</v>
      </c>
      <c r="B30" s="213"/>
      <c r="C30" s="214"/>
      <c r="E30" s="215" t="s">
        <v>12</v>
      </c>
      <c r="F30" s="207"/>
      <c r="G30" s="208"/>
      <c r="H30" s="78">
        <v>460000</v>
      </c>
      <c r="I30" s="83">
        <v>39549.800000000003</v>
      </c>
      <c r="J30" s="8" t="s">
        <v>45</v>
      </c>
      <c r="K30" s="216" t="s">
        <v>46</v>
      </c>
      <c r="L30" s="207"/>
      <c r="M30" s="208"/>
      <c r="N30" s="212">
        <v>14765.79</v>
      </c>
      <c r="O30" s="213"/>
      <c r="P30" s="214"/>
    </row>
    <row r="31" spans="1:16">
      <c r="A31" s="212">
        <v>416000</v>
      </c>
      <c r="B31" s="213"/>
      <c r="C31" s="214"/>
      <c r="E31" s="215" t="s">
        <v>12</v>
      </c>
      <c r="F31" s="207"/>
      <c r="G31" s="208"/>
      <c r="H31" s="78">
        <v>416000</v>
      </c>
      <c r="I31" s="83" t="s">
        <v>12</v>
      </c>
      <c r="J31" s="8" t="s">
        <v>47</v>
      </c>
      <c r="K31" s="216" t="s">
        <v>48</v>
      </c>
      <c r="L31" s="207"/>
      <c r="M31" s="208"/>
      <c r="N31" s="215" t="s">
        <v>12</v>
      </c>
      <c r="O31" s="207"/>
      <c r="P31" s="208"/>
    </row>
    <row r="32" spans="1:16">
      <c r="A32" s="212">
        <v>7469000</v>
      </c>
      <c r="B32" s="213"/>
      <c r="C32" s="214"/>
      <c r="E32" s="215" t="s">
        <v>12</v>
      </c>
      <c r="F32" s="207"/>
      <c r="G32" s="208"/>
      <c r="H32" s="78">
        <v>7469000</v>
      </c>
      <c r="I32" s="83" t="s">
        <v>12</v>
      </c>
      <c r="J32" s="8" t="s">
        <v>49</v>
      </c>
      <c r="K32" s="216" t="s">
        <v>50</v>
      </c>
      <c r="L32" s="207"/>
      <c r="M32" s="208"/>
      <c r="N32" s="215" t="s">
        <v>12</v>
      </c>
      <c r="O32" s="207"/>
      <c r="P32" s="208"/>
    </row>
    <row r="33" spans="1:16">
      <c r="A33" s="212">
        <v>25000</v>
      </c>
      <c r="B33" s="213"/>
      <c r="C33" s="214"/>
      <c r="E33" s="215" t="s">
        <v>12</v>
      </c>
      <c r="F33" s="207"/>
      <c r="G33" s="208"/>
      <c r="H33" s="78">
        <v>25000</v>
      </c>
      <c r="I33" s="83" t="s">
        <v>12</v>
      </c>
      <c r="J33" s="8" t="s">
        <v>51</v>
      </c>
      <c r="K33" s="216" t="s">
        <v>52</v>
      </c>
      <c r="L33" s="207"/>
      <c r="M33" s="208"/>
      <c r="N33" s="215" t="s">
        <v>12</v>
      </c>
      <c r="O33" s="207"/>
      <c r="P33" s="208"/>
    </row>
    <row r="34" spans="1:16">
      <c r="A34" s="212">
        <v>2781000</v>
      </c>
      <c r="B34" s="213"/>
      <c r="C34" s="214"/>
      <c r="E34" s="215" t="s">
        <v>12</v>
      </c>
      <c r="F34" s="207"/>
      <c r="G34" s="208"/>
      <c r="H34" s="78">
        <v>2781000</v>
      </c>
      <c r="I34" s="83">
        <v>677500</v>
      </c>
      <c r="J34" s="8" t="s">
        <v>53</v>
      </c>
      <c r="K34" s="216" t="s">
        <v>54</v>
      </c>
      <c r="L34" s="207"/>
      <c r="M34" s="208"/>
      <c r="N34" s="212">
        <v>671000</v>
      </c>
      <c r="O34" s="213"/>
      <c r="P34" s="214"/>
    </row>
    <row r="35" spans="1:16">
      <c r="A35" s="224">
        <f>A24+A25+A26+A27+A28+A29+A30+A31+A32+A33+A34</f>
        <v>44200000</v>
      </c>
      <c r="B35" s="207"/>
      <c r="C35" s="208"/>
      <c r="E35" s="229" t="s">
        <v>12</v>
      </c>
      <c r="F35" s="207"/>
      <c r="G35" s="208"/>
      <c r="H35" s="79">
        <f>SUM(H24:H34)</f>
        <v>44200000</v>
      </c>
      <c r="I35" s="84">
        <f>SUM(I24:I34)</f>
        <v>4829677.91</v>
      </c>
      <c r="J35" s="10" t="s">
        <v>25</v>
      </c>
      <c r="K35" s="223" t="s">
        <v>26</v>
      </c>
      <c r="L35" s="207"/>
      <c r="M35" s="208"/>
      <c r="N35" s="224">
        <f>SUM(N24:N34)</f>
        <v>2870068.21</v>
      </c>
      <c r="O35" s="207"/>
      <c r="P35" s="208"/>
    </row>
    <row r="36" spans="1:16">
      <c r="A36" s="215" t="s">
        <v>12</v>
      </c>
      <c r="B36" s="207"/>
      <c r="C36" s="208"/>
      <c r="E36" s="215" t="s">
        <v>12</v>
      </c>
      <c r="F36" s="207"/>
      <c r="G36" s="208"/>
      <c r="H36" s="5" t="s">
        <v>12</v>
      </c>
      <c r="I36" s="83">
        <v>4060081</v>
      </c>
      <c r="J36" s="8" t="s">
        <v>55</v>
      </c>
      <c r="K36" s="216" t="s">
        <v>56</v>
      </c>
      <c r="L36" s="207"/>
      <c r="M36" s="208"/>
      <c r="N36" s="212">
        <v>1286000</v>
      </c>
      <c r="O36" s="213"/>
      <c r="P36" s="214"/>
    </row>
    <row r="37" spans="1:16">
      <c r="A37" s="215" t="s">
        <v>12</v>
      </c>
      <c r="B37" s="207"/>
      <c r="C37" s="208"/>
      <c r="E37" s="215" t="s">
        <v>12</v>
      </c>
      <c r="F37" s="207"/>
      <c r="G37" s="208"/>
      <c r="H37" s="5" t="s">
        <v>12</v>
      </c>
      <c r="I37" s="85" t="s">
        <v>12</v>
      </c>
      <c r="J37" s="8" t="s">
        <v>57</v>
      </c>
      <c r="K37" s="216" t="s">
        <v>58</v>
      </c>
      <c r="L37" s="207"/>
      <c r="M37" s="208"/>
      <c r="N37" s="235">
        <v>0</v>
      </c>
      <c r="O37" s="236"/>
      <c r="P37" s="237"/>
    </row>
    <row r="38" spans="1:16">
      <c r="A38" s="215" t="s">
        <v>12</v>
      </c>
      <c r="B38" s="207"/>
      <c r="C38" s="208"/>
      <c r="E38" s="215" t="s">
        <v>12</v>
      </c>
      <c r="F38" s="207"/>
      <c r="G38" s="208"/>
      <c r="H38" s="5" t="s">
        <v>12</v>
      </c>
      <c r="I38" s="83">
        <v>35027.949999999997</v>
      </c>
      <c r="J38" s="8" t="s">
        <v>27</v>
      </c>
      <c r="K38" s="216" t="s">
        <v>28</v>
      </c>
      <c r="L38" s="207"/>
      <c r="M38" s="208"/>
      <c r="N38" s="212">
        <v>26082.01</v>
      </c>
      <c r="O38" s="213"/>
      <c r="P38" s="214"/>
    </row>
    <row r="39" spans="1:16">
      <c r="A39" s="215" t="s">
        <v>12</v>
      </c>
      <c r="B39" s="207"/>
      <c r="C39" s="208"/>
      <c r="E39" s="215" t="s">
        <v>12</v>
      </c>
      <c r="F39" s="207"/>
      <c r="G39" s="208"/>
      <c r="H39" s="5" t="s">
        <v>12</v>
      </c>
      <c r="I39" s="85" t="s">
        <v>12</v>
      </c>
      <c r="J39" s="8" t="s">
        <v>59</v>
      </c>
      <c r="K39" s="216" t="s">
        <v>60</v>
      </c>
      <c r="L39" s="207"/>
      <c r="M39" s="208"/>
      <c r="N39" s="235">
        <v>0</v>
      </c>
      <c r="O39" s="236"/>
      <c r="P39" s="237"/>
    </row>
    <row r="40" spans="1:16">
      <c r="A40" s="215" t="s">
        <v>12</v>
      </c>
      <c r="B40" s="207"/>
      <c r="C40" s="208"/>
      <c r="E40" s="215" t="s">
        <v>12</v>
      </c>
      <c r="F40" s="207"/>
      <c r="G40" s="208"/>
      <c r="H40" s="5" t="s">
        <v>12</v>
      </c>
      <c r="I40" s="83">
        <v>19800</v>
      </c>
      <c r="J40" s="8" t="s">
        <v>61</v>
      </c>
      <c r="K40" s="216" t="s">
        <v>62</v>
      </c>
      <c r="L40" s="207"/>
      <c r="M40" s="208"/>
      <c r="N40" s="212">
        <v>0</v>
      </c>
      <c r="O40" s="213"/>
      <c r="P40" s="214"/>
    </row>
    <row r="41" spans="1:16" s="171" customFormat="1">
      <c r="A41" s="170"/>
      <c r="B41" s="166"/>
      <c r="C41" s="167"/>
      <c r="E41" s="246"/>
      <c r="F41" s="247"/>
      <c r="G41" s="248"/>
      <c r="H41" s="170"/>
      <c r="I41" s="168">
        <v>6249</v>
      </c>
      <c r="J41" s="8" t="s">
        <v>29</v>
      </c>
      <c r="K41" s="246">
        <v>230115</v>
      </c>
      <c r="L41" s="247"/>
      <c r="M41" s="248"/>
      <c r="N41" s="249">
        <v>6249</v>
      </c>
      <c r="O41" s="250"/>
      <c r="P41" s="169"/>
    </row>
    <row r="42" spans="1:16">
      <c r="A42" s="215" t="s">
        <v>12</v>
      </c>
      <c r="B42" s="207"/>
      <c r="C42" s="208"/>
      <c r="E42" s="215" t="s">
        <v>12</v>
      </c>
      <c r="F42" s="207"/>
      <c r="G42" s="208"/>
      <c r="H42" s="5" t="s">
        <v>12</v>
      </c>
      <c r="I42" s="85" t="s">
        <v>12</v>
      </c>
      <c r="J42" s="8" t="s">
        <v>63</v>
      </c>
      <c r="K42" s="216" t="s">
        <v>64</v>
      </c>
      <c r="L42" s="207"/>
      <c r="M42" s="208"/>
      <c r="N42" s="235">
        <v>0</v>
      </c>
      <c r="O42" s="236"/>
      <c r="P42" s="237"/>
    </row>
    <row r="43" spans="1:16">
      <c r="A43" s="215" t="s">
        <v>12</v>
      </c>
      <c r="B43" s="207"/>
      <c r="C43" s="208"/>
      <c r="E43" s="215" t="s">
        <v>12</v>
      </c>
      <c r="F43" s="207"/>
      <c r="G43" s="208"/>
      <c r="H43" s="5" t="s">
        <v>12</v>
      </c>
      <c r="I43" s="85" t="s">
        <v>12</v>
      </c>
      <c r="J43" s="8" t="s">
        <v>30</v>
      </c>
      <c r="K43" s="216" t="s">
        <v>31</v>
      </c>
      <c r="L43" s="207"/>
      <c r="M43" s="208"/>
      <c r="N43" s="235">
        <v>0</v>
      </c>
      <c r="O43" s="236"/>
      <c r="P43" s="237"/>
    </row>
    <row r="44" spans="1:16">
      <c r="A44" s="215" t="s">
        <v>12</v>
      </c>
      <c r="B44" s="207"/>
      <c r="C44" s="208"/>
      <c r="E44" s="215" t="s">
        <v>12</v>
      </c>
      <c r="F44" s="207"/>
      <c r="G44" s="208"/>
      <c r="H44" s="5" t="s">
        <v>12</v>
      </c>
      <c r="I44" s="85" t="s">
        <v>12</v>
      </c>
      <c r="J44" s="8" t="s">
        <v>65</v>
      </c>
      <c r="K44" s="216" t="s">
        <v>66</v>
      </c>
      <c r="L44" s="207"/>
      <c r="M44" s="208"/>
      <c r="N44" s="235">
        <v>0</v>
      </c>
      <c r="O44" s="236"/>
      <c r="P44" s="237"/>
    </row>
    <row r="45" spans="1:16">
      <c r="A45" s="229" t="s">
        <v>12</v>
      </c>
      <c r="B45" s="207"/>
      <c r="C45" s="208"/>
      <c r="E45" s="229" t="s">
        <v>12</v>
      </c>
      <c r="F45" s="207"/>
      <c r="G45" s="208"/>
      <c r="H45" s="9" t="s">
        <v>12</v>
      </c>
      <c r="I45" s="84">
        <f>SUM(I36:I44)</f>
        <v>4121157.95</v>
      </c>
      <c r="J45" s="10" t="s">
        <v>25</v>
      </c>
      <c r="K45" s="223" t="s">
        <v>26</v>
      </c>
      <c r="L45" s="207"/>
      <c r="M45" s="208"/>
      <c r="N45" s="224">
        <f>SUM(N36:N44)</f>
        <v>1318331.01</v>
      </c>
      <c r="O45" s="207"/>
      <c r="P45" s="208"/>
    </row>
    <row r="46" spans="1:16">
      <c r="A46" s="255">
        <v>44200000</v>
      </c>
      <c r="B46" s="256"/>
      <c r="C46" s="257"/>
      <c r="E46" s="258" t="s">
        <v>12</v>
      </c>
      <c r="F46" s="239"/>
      <c r="G46" s="240"/>
      <c r="H46" s="82">
        <v>44200000</v>
      </c>
      <c r="I46" s="88">
        <f>I35+I45</f>
        <v>8950835.8599999994</v>
      </c>
      <c r="J46" s="12" t="s">
        <v>67</v>
      </c>
      <c r="K46" s="259" t="s">
        <v>26</v>
      </c>
      <c r="L46" s="239"/>
      <c r="M46" s="240"/>
      <c r="N46" s="260">
        <f>N35+N45</f>
        <v>4188399.2199999997</v>
      </c>
      <c r="O46" s="239"/>
      <c r="P46" s="240"/>
    </row>
    <row r="47" spans="1:16">
      <c r="A47" s="229" t="s">
        <v>12</v>
      </c>
      <c r="B47" s="207"/>
      <c r="C47" s="208"/>
      <c r="E47" s="229" t="s">
        <v>12</v>
      </c>
      <c r="F47" s="207"/>
      <c r="G47" s="208"/>
      <c r="H47" s="9" t="s">
        <v>12</v>
      </c>
      <c r="I47" s="84">
        <f>I23-I46</f>
        <v>1806035.3399999999</v>
      </c>
      <c r="J47" s="10" t="s">
        <v>68</v>
      </c>
      <c r="K47" s="223" t="s">
        <v>26</v>
      </c>
      <c r="L47" s="207"/>
      <c r="M47" s="208"/>
      <c r="N47" s="224">
        <f>N23-N46</f>
        <v>-2897724.3099999996</v>
      </c>
      <c r="O47" s="207"/>
      <c r="P47" s="208"/>
    </row>
    <row r="48" spans="1:16">
      <c r="A48" s="253" t="s">
        <v>9</v>
      </c>
      <c r="B48" s="207"/>
      <c r="C48" s="207"/>
      <c r="E48" s="254" t="s">
        <v>9</v>
      </c>
      <c r="F48" s="207"/>
      <c r="G48" s="207"/>
      <c r="H48" s="13" t="s">
        <v>9</v>
      </c>
      <c r="I48" s="202">
        <f>I6+I47</f>
        <v>39932662.530000001</v>
      </c>
      <c r="J48" s="9" t="s">
        <v>69</v>
      </c>
      <c r="K48" s="222" t="s">
        <v>9</v>
      </c>
      <c r="L48" s="207"/>
      <c r="M48" s="208"/>
      <c r="N48" s="224">
        <f>N6+N47</f>
        <v>39932662.530000001</v>
      </c>
      <c r="O48" s="207"/>
      <c r="P48" s="208"/>
    </row>
    <row r="49" spans="2:12" ht="0" hidden="1" customHeight="1"/>
    <row r="50" spans="2:12" ht="15.95" customHeight="1"/>
    <row r="51" spans="2:12" ht="19.7" customHeight="1">
      <c r="B51" s="251"/>
      <c r="C51" s="218"/>
    </row>
    <row r="52" spans="2:12" ht="0.6" customHeight="1"/>
    <row r="53" spans="2:12" ht="19.7" customHeight="1">
      <c r="C53" s="252"/>
      <c r="D53" s="218"/>
      <c r="E53" s="218"/>
      <c r="F53" s="218"/>
      <c r="G53" s="218"/>
      <c r="H53" s="218"/>
      <c r="I53" s="218"/>
      <c r="J53" s="218"/>
      <c r="K53" s="218"/>
      <c r="L53" s="218"/>
    </row>
  </sheetData>
  <mergeCells count="182"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B51:C51"/>
    <mergeCell ref="C53:L53"/>
    <mergeCell ref="A47:C47"/>
    <mergeCell ref="E47:G47"/>
    <mergeCell ref="K47:M47"/>
    <mergeCell ref="N47:P47"/>
    <mergeCell ref="A48:C48"/>
    <mergeCell ref="E48:G48"/>
    <mergeCell ref="K48:M48"/>
    <mergeCell ref="N48:P48"/>
    <mergeCell ref="A40:C40"/>
    <mergeCell ref="E40:G40"/>
    <mergeCell ref="K40:M40"/>
    <mergeCell ref="N40:P40"/>
    <mergeCell ref="A42:C42"/>
    <mergeCell ref="E42:G42"/>
    <mergeCell ref="K42:M42"/>
    <mergeCell ref="N42:P42"/>
    <mergeCell ref="K41:M41"/>
    <mergeCell ref="N41:O41"/>
    <mergeCell ref="E41:G41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2:C32"/>
    <mergeCell ref="E32:G32"/>
    <mergeCell ref="K32:M32"/>
    <mergeCell ref="N32:P32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28:C28"/>
    <mergeCell ref="E28:G28"/>
    <mergeCell ref="K28:M28"/>
    <mergeCell ref="N28:P28"/>
    <mergeCell ref="A29:C29"/>
    <mergeCell ref="E29:G29"/>
    <mergeCell ref="K29:M29"/>
    <mergeCell ref="N29:P29"/>
    <mergeCell ref="A26:C26"/>
    <mergeCell ref="E26:G26"/>
    <mergeCell ref="K26:M26"/>
    <mergeCell ref="N26:P26"/>
    <mergeCell ref="A27:C27"/>
    <mergeCell ref="E27:G27"/>
    <mergeCell ref="K27:M27"/>
    <mergeCell ref="N27:P27"/>
    <mergeCell ref="A24:C24"/>
    <mergeCell ref="E24:G24"/>
    <mergeCell ref="K24:M24"/>
    <mergeCell ref="N24:P24"/>
    <mergeCell ref="A25:C25"/>
    <mergeCell ref="E25:G25"/>
    <mergeCell ref="K25:M25"/>
    <mergeCell ref="N25:P25"/>
    <mergeCell ref="A22:C22"/>
    <mergeCell ref="E22:G22"/>
    <mergeCell ref="K22:M22"/>
    <mergeCell ref="N22:P22"/>
    <mergeCell ref="A23:C23"/>
    <mergeCell ref="E23:G23"/>
    <mergeCell ref="K23:M23"/>
    <mergeCell ref="N23:P23"/>
    <mergeCell ref="A16:C16"/>
    <mergeCell ref="E16:G16"/>
    <mergeCell ref="K16:M16"/>
    <mergeCell ref="N16:P16"/>
    <mergeCell ref="A20:C20"/>
    <mergeCell ref="E20:G20"/>
    <mergeCell ref="K20:M20"/>
    <mergeCell ref="N20:P20"/>
    <mergeCell ref="E19:G19"/>
    <mergeCell ref="K21:M21"/>
    <mergeCell ref="N21:O21"/>
    <mergeCell ref="E21:G21"/>
    <mergeCell ref="B21:C21"/>
    <mergeCell ref="K19:M19"/>
    <mergeCell ref="N19:O19"/>
    <mergeCell ref="A14:C14"/>
    <mergeCell ref="E14:G14"/>
    <mergeCell ref="K14:M14"/>
    <mergeCell ref="N14:P14"/>
    <mergeCell ref="A15:C15"/>
    <mergeCell ref="E15:G15"/>
    <mergeCell ref="K15:M15"/>
    <mergeCell ref="N15:P15"/>
    <mergeCell ref="K18:M18"/>
    <mergeCell ref="N17:O17"/>
    <mergeCell ref="N18:O18"/>
    <mergeCell ref="B17:C17"/>
    <mergeCell ref="K17:M17"/>
    <mergeCell ref="E17:G17"/>
    <mergeCell ref="E18:G18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12:C12"/>
    <mergeCell ref="E12:G12"/>
    <mergeCell ref="K12:M12"/>
    <mergeCell ref="N12:P12"/>
    <mergeCell ref="A13:C13"/>
    <mergeCell ref="E13:G13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N4:P4"/>
    <mergeCell ref="A5:C5"/>
    <mergeCell ref="E5:G5"/>
    <mergeCell ref="K5:M5"/>
    <mergeCell ref="N5:P5"/>
    <mergeCell ref="N8:P8"/>
    <mergeCell ref="A9:C9"/>
    <mergeCell ref="E9:G9"/>
    <mergeCell ref="K9:M9"/>
    <mergeCell ref="N9:P9"/>
    <mergeCell ref="N6:P6"/>
    <mergeCell ref="N7:P7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97"/>
  <sheetViews>
    <sheetView topLeftCell="A13" workbookViewId="0">
      <selection activeCell="H21" sqref="H21"/>
    </sheetView>
  </sheetViews>
  <sheetFormatPr defaultRowHeight="23.25"/>
  <cols>
    <col min="1" max="1" width="4.125" style="14" customWidth="1"/>
    <col min="2" max="2" width="44.125" style="15" customWidth="1"/>
    <col min="3" max="3" width="9" style="16"/>
    <col min="4" max="6" width="11.875" style="15" customWidth="1"/>
    <col min="7" max="43" width="9" style="17"/>
    <col min="44" max="16384" width="9" style="15"/>
  </cols>
  <sheetData>
    <row r="1" spans="1:6" ht="21.75" customHeight="1">
      <c r="A1" s="262" t="s">
        <v>160</v>
      </c>
      <c r="B1" s="262"/>
      <c r="C1" s="262"/>
      <c r="D1" s="262"/>
      <c r="E1" s="262"/>
      <c r="F1" s="262"/>
    </row>
    <row r="2" spans="1:6">
      <c r="A2" s="262" t="s">
        <v>143</v>
      </c>
      <c r="B2" s="262"/>
      <c r="C2" s="262"/>
      <c r="D2" s="262"/>
      <c r="E2" s="262"/>
      <c r="F2" s="262"/>
    </row>
    <row r="3" spans="1:6">
      <c r="A3" s="263" t="s">
        <v>293</v>
      </c>
      <c r="B3" s="263"/>
      <c r="C3" s="263"/>
      <c r="D3" s="263"/>
      <c r="E3" s="263"/>
      <c r="F3" s="263"/>
    </row>
    <row r="4" spans="1:6">
      <c r="A4" s="63" t="s">
        <v>144</v>
      </c>
      <c r="B4" s="40"/>
      <c r="C4" s="40"/>
      <c r="D4" s="40"/>
      <c r="E4" s="40"/>
      <c r="F4" s="40"/>
    </row>
    <row r="5" spans="1:6">
      <c r="A5" s="18"/>
      <c r="B5" s="264" t="s">
        <v>2</v>
      </c>
      <c r="C5" s="265" t="s">
        <v>3</v>
      </c>
      <c r="D5" s="267" t="s">
        <v>70</v>
      </c>
      <c r="E5" s="19" t="s">
        <v>71</v>
      </c>
      <c r="F5" s="19" t="s">
        <v>1</v>
      </c>
    </row>
    <row r="6" spans="1:6">
      <c r="A6" s="20"/>
      <c r="B6" s="264"/>
      <c r="C6" s="266"/>
      <c r="D6" s="268"/>
      <c r="E6" s="21" t="s">
        <v>72</v>
      </c>
      <c r="F6" s="21" t="s">
        <v>72</v>
      </c>
    </row>
    <row r="7" spans="1:6">
      <c r="A7" s="22" t="s">
        <v>73</v>
      </c>
      <c r="B7" s="23"/>
      <c r="C7" s="24"/>
      <c r="D7" s="25"/>
      <c r="E7" s="21"/>
      <c r="F7" s="21"/>
    </row>
    <row r="8" spans="1:6">
      <c r="A8" s="26" t="s">
        <v>13</v>
      </c>
      <c r="B8" s="23"/>
      <c r="C8" s="27"/>
      <c r="D8" s="89"/>
      <c r="E8" s="29"/>
      <c r="F8" s="29"/>
    </row>
    <row r="9" spans="1:6">
      <c r="A9" s="30"/>
      <c r="B9" s="23" t="s">
        <v>74</v>
      </c>
      <c r="C9" s="27">
        <v>411001</v>
      </c>
      <c r="D9" s="31">
        <v>190000</v>
      </c>
      <c r="E9" s="32">
        <v>0</v>
      </c>
      <c r="F9" s="32">
        <f>E9</f>
        <v>0</v>
      </c>
    </row>
    <row r="10" spans="1:6">
      <c r="A10" s="30"/>
      <c r="B10" s="23" t="s">
        <v>75</v>
      </c>
      <c r="C10" s="27">
        <v>411002</v>
      </c>
      <c r="D10" s="31">
        <v>60000</v>
      </c>
      <c r="E10" s="32">
        <v>0</v>
      </c>
      <c r="F10" s="32">
        <f t="shared" ref="F10:F11" si="0">E10</f>
        <v>0</v>
      </c>
    </row>
    <row r="11" spans="1:6">
      <c r="A11" s="30"/>
      <c r="B11" s="23" t="s">
        <v>76</v>
      </c>
      <c r="C11" s="27">
        <v>411003</v>
      </c>
      <c r="D11" s="31">
        <v>7000</v>
      </c>
      <c r="E11" s="32">
        <v>0</v>
      </c>
      <c r="F11" s="32">
        <f t="shared" si="0"/>
        <v>0</v>
      </c>
    </row>
    <row r="12" spans="1:6">
      <c r="A12" s="30"/>
      <c r="B12" s="33" t="s">
        <v>25</v>
      </c>
      <c r="C12" s="27"/>
      <c r="D12" s="38">
        <f>SUM(D9:D11)</f>
        <v>257000</v>
      </c>
      <c r="E12" s="35">
        <f>SUM(E8:E11)</f>
        <v>0</v>
      </c>
      <c r="F12" s="35">
        <f>SUM(F8:F11)</f>
        <v>0</v>
      </c>
    </row>
    <row r="13" spans="1:6">
      <c r="A13" s="26" t="s">
        <v>77</v>
      </c>
      <c r="B13" s="23"/>
      <c r="C13" s="27"/>
      <c r="D13" s="28"/>
      <c r="E13" s="36"/>
      <c r="F13" s="36"/>
    </row>
    <row r="14" spans="1:6">
      <c r="A14" s="30"/>
      <c r="B14" s="23" t="s">
        <v>78</v>
      </c>
      <c r="C14" s="27">
        <v>412103</v>
      </c>
      <c r="D14" s="31">
        <v>0</v>
      </c>
      <c r="E14" s="32">
        <v>19.399999999999999</v>
      </c>
      <c r="F14" s="32">
        <v>38.799999999999997</v>
      </c>
    </row>
    <row r="15" spans="1:6">
      <c r="A15" s="30"/>
      <c r="B15" s="23" t="s">
        <v>79</v>
      </c>
      <c r="C15" s="27">
        <v>412104</v>
      </c>
      <c r="D15" s="31">
        <v>2000</v>
      </c>
      <c r="E15" s="32">
        <v>0</v>
      </c>
      <c r="F15" s="32">
        <f t="shared" ref="F15:F23" si="1">E15</f>
        <v>0</v>
      </c>
    </row>
    <row r="16" spans="1:6">
      <c r="A16" s="30"/>
      <c r="B16" s="23" t="s">
        <v>80</v>
      </c>
      <c r="C16" s="27">
        <v>412106</v>
      </c>
      <c r="D16" s="31">
        <v>0</v>
      </c>
      <c r="E16" s="32">
        <v>0</v>
      </c>
      <c r="F16" s="32">
        <v>168</v>
      </c>
    </row>
    <row r="17" spans="1:6">
      <c r="A17" s="30"/>
      <c r="B17" s="23" t="s">
        <v>163</v>
      </c>
      <c r="C17" s="27">
        <v>412107</v>
      </c>
      <c r="D17" s="31">
        <v>0</v>
      </c>
      <c r="E17" s="32">
        <v>29660</v>
      </c>
      <c r="F17" s="32">
        <v>44040</v>
      </c>
    </row>
    <row r="18" spans="1:6">
      <c r="A18" s="30"/>
      <c r="B18" s="23" t="s">
        <v>81</v>
      </c>
      <c r="C18" s="27">
        <v>412128</v>
      </c>
      <c r="D18" s="31">
        <v>300</v>
      </c>
      <c r="E18" s="32">
        <v>140</v>
      </c>
      <c r="F18" s="32">
        <v>190</v>
      </c>
    </row>
    <row r="19" spans="1:6">
      <c r="A19" s="30"/>
      <c r="B19" s="23" t="s">
        <v>290</v>
      </c>
      <c r="C19" s="27">
        <v>412129</v>
      </c>
      <c r="D19" s="31">
        <v>280000</v>
      </c>
      <c r="E19" s="32">
        <v>0</v>
      </c>
      <c r="F19" s="32">
        <f t="shared" si="1"/>
        <v>0</v>
      </c>
    </row>
    <row r="20" spans="1:6">
      <c r="A20" s="30"/>
      <c r="B20" s="23" t="s">
        <v>82</v>
      </c>
      <c r="C20" s="27">
        <v>412199</v>
      </c>
      <c r="D20" s="31">
        <v>24000</v>
      </c>
      <c r="E20" s="32">
        <v>0</v>
      </c>
      <c r="F20" s="32">
        <f t="shared" si="1"/>
        <v>0</v>
      </c>
    </row>
    <row r="21" spans="1:6">
      <c r="A21" s="30"/>
      <c r="B21" s="23" t="s">
        <v>83</v>
      </c>
      <c r="C21" s="27">
        <v>412210</v>
      </c>
      <c r="D21" s="31">
        <v>5000</v>
      </c>
      <c r="E21" s="32">
        <v>735</v>
      </c>
      <c r="F21" s="32">
        <f t="shared" si="1"/>
        <v>735</v>
      </c>
    </row>
    <row r="22" spans="1:6">
      <c r="A22" s="30"/>
      <c r="B22" s="23" t="s">
        <v>164</v>
      </c>
      <c r="C22" s="27">
        <v>412307</v>
      </c>
      <c r="D22" s="31">
        <v>0</v>
      </c>
      <c r="E22" s="32">
        <v>0</v>
      </c>
      <c r="F22" s="32">
        <v>20</v>
      </c>
    </row>
    <row r="23" spans="1:6">
      <c r="A23" s="30"/>
      <c r="B23" s="23" t="s">
        <v>84</v>
      </c>
      <c r="C23" s="27">
        <v>412399</v>
      </c>
      <c r="D23" s="31">
        <v>0</v>
      </c>
      <c r="E23" s="32">
        <v>0</v>
      </c>
      <c r="F23" s="32">
        <f t="shared" si="1"/>
        <v>0</v>
      </c>
    </row>
    <row r="24" spans="1:6">
      <c r="A24" s="30"/>
      <c r="B24" s="33" t="s">
        <v>25</v>
      </c>
      <c r="C24" s="37"/>
      <c r="D24" s="38">
        <f>SUM(D14:D23)</f>
        <v>311300</v>
      </c>
      <c r="E24" s="39">
        <f>SUM(E13:E23)</f>
        <v>30554.400000000001</v>
      </c>
      <c r="F24" s="39">
        <f>SUM(F13:F23)</f>
        <v>45191.8</v>
      </c>
    </row>
    <row r="25" spans="1:6">
      <c r="A25" s="26" t="s">
        <v>85</v>
      </c>
      <c r="B25" s="23"/>
      <c r="C25" s="27"/>
      <c r="D25" s="31"/>
      <c r="E25" s="29"/>
      <c r="F25" s="29"/>
    </row>
    <row r="26" spans="1:6">
      <c r="A26" s="30"/>
      <c r="B26" s="23" t="s">
        <v>86</v>
      </c>
      <c r="C26" s="27">
        <v>413003</v>
      </c>
      <c r="D26" s="31">
        <v>180000</v>
      </c>
      <c r="E26" s="32">
        <v>0</v>
      </c>
      <c r="F26" s="32">
        <f>E26</f>
        <v>0</v>
      </c>
    </row>
    <row r="27" spans="1:6">
      <c r="A27" s="30"/>
      <c r="B27" s="33" t="s">
        <v>25</v>
      </c>
      <c r="C27" s="27"/>
      <c r="D27" s="38">
        <f>SUM(D26:D26)</f>
        <v>180000</v>
      </c>
      <c r="E27" s="39">
        <f>SUM(E26:E26)</f>
        <v>0</v>
      </c>
      <c r="F27" s="39">
        <f>SUM(F26:F26)</f>
        <v>0</v>
      </c>
    </row>
    <row r="28" spans="1:6">
      <c r="A28" s="26" t="s">
        <v>87</v>
      </c>
      <c r="B28" s="23"/>
      <c r="C28" s="27"/>
      <c r="D28" s="31"/>
      <c r="E28" s="36"/>
      <c r="F28" s="36"/>
    </row>
    <row r="29" spans="1:6">
      <c r="A29" s="26"/>
      <c r="B29" s="23"/>
      <c r="C29" s="27"/>
      <c r="D29" s="31">
        <v>0</v>
      </c>
      <c r="E29" s="29"/>
      <c r="F29" s="29"/>
    </row>
    <row r="30" spans="1:6">
      <c r="A30" s="26"/>
      <c r="B30" s="33" t="s">
        <v>25</v>
      </c>
      <c r="C30" s="27"/>
      <c r="D30" s="34">
        <f>SUM(D29)</f>
        <v>0</v>
      </c>
      <c r="E30" s="34">
        <f>SUM(E29)</f>
        <v>0</v>
      </c>
      <c r="F30" s="34">
        <f>SUM(F29)</f>
        <v>0</v>
      </c>
    </row>
    <row r="31" spans="1:6">
      <c r="A31" s="26" t="s">
        <v>88</v>
      </c>
      <c r="B31" s="23"/>
      <c r="C31" s="27"/>
      <c r="D31" s="31"/>
      <c r="E31" s="36"/>
      <c r="F31" s="36"/>
    </row>
    <row r="32" spans="1:6">
      <c r="A32" s="30"/>
      <c r="B32" s="23" t="s">
        <v>89</v>
      </c>
      <c r="C32" s="27">
        <v>415004</v>
      </c>
      <c r="D32" s="31">
        <v>65000</v>
      </c>
      <c r="E32" s="32">
        <v>0</v>
      </c>
      <c r="F32" s="32">
        <f>E32</f>
        <v>0</v>
      </c>
    </row>
    <row r="33" spans="1:6">
      <c r="A33" s="30"/>
      <c r="B33" s="23" t="s">
        <v>90</v>
      </c>
      <c r="C33" s="27">
        <v>415999</v>
      </c>
      <c r="D33" s="31">
        <v>0</v>
      </c>
      <c r="E33" s="32">
        <v>0</v>
      </c>
      <c r="F33" s="32">
        <v>24500</v>
      </c>
    </row>
    <row r="34" spans="1:6">
      <c r="A34" s="30"/>
      <c r="B34" s="33" t="s">
        <v>25</v>
      </c>
      <c r="C34" s="27"/>
      <c r="D34" s="42">
        <f>SUM(D32:D33)</f>
        <v>65000</v>
      </c>
      <c r="E34" s="42">
        <f>SUM(E32:E33)</f>
        <v>0</v>
      </c>
      <c r="F34" s="42">
        <f>SUM(F32:F33)</f>
        <v>24500</v>
      </c>
    </row>
    <row r="35" spans="1:6">
      <c r="A35" s="73"/>
      <c r="B35" s="74"/>
      <c r="C35" s="75"/>
      <c r="D35" s="76"/>
      <c r="E35" s="76"/>
      <c r="F35" s="76"/>
    </row>
    <row r="36" spans="1:6">
      <c r="A36" s="41" t="s">
        <v>91</v>
      </c>
      <c r="B36" s="77"/>
      <c r="C36" s="21"/>
      <c r="D36" s="42">
        <v>0</v>
      </c>
      <c r="E36" s="36">
        <v>0</v>
      </c>
      <c r="F36" s="36">
        <v>0</v>
      </c>
    </row>
    <row r="37" spans="1:6">
      <c r="A37" s="26"/>
      <c r="B37" s="33" t="s">
        <v>25</v>
      </c>
      <c r="C37" s="27"/>
      <c r="D37" s="42">
        <f>SUM(D36)</f>
        <v>0</v>
      </c>
      <c r="E37" s="42">
        <f>SUM(E36)</f>
        <v>0</v>
      </c>
      <c r="F37" s="42">
        <f>SUM(F36)</f>
        <v>0</v>
      </c>
    </row>
    <row r="38" spans="1:6">
      <c r="A38" s="26" t="s">
        <v>92</v>
      </c>
      <c r="B38" s="23"/>
      <c r="C38" s="27"/>
      <c r="D38" s="28"/>
      <c r="E38" s="29"/>
      <c r="F38" s="29"/>
    </row>
    <row r="39" spans="1:6">
      <c r="A39" s="26" t="s">
        <v>93</v>
      </c>
      <c r="B39" s="23"/>
      <c r="C39" s="27"/>
      <c r="D39" s="28"/>
      <c r="E39" s="29"/>
      <c r="F39" s="29"/>
    </row>
    <row r="40" spans="1:6">
      <c r="A40" s="30"/>
      <c r="B40" s="23" t="s">
        <v>94</v>
      </c>
      <c r="C40" s="27">
        <v>421001</v>
      </c>
      <c r="D40" s="31">
        <v>70000</v>
      </c>
      <c r="E40" s="32">
        <v>0</v>
      </c>
      <c r="F40" s="32">
        <f>E40</f>
        <v>0</v>
      </c>
    </row>
    <row r="41" spans="1:6">
      <c r="A41" s="30"/>
      <c r="B41" s="23" t="s">
        <v>95</v>
      </c>
      <c r="C41" s="27">
        <v>421002</v>
      </c>
      <c r="D41" s="31">
        <v>6700000</v>
      </c>
      <c r="E41" s="32">
        <v>706903.03</v>
      </c>
      <c r="F41" s="32">
        <f t="shared" ref="F41:F52" si="2">E41</f>
        <v>706903.03</v>
      </c>
    </row>
    <row r="42" spans="1:6">
      <c r="A42" s="30"/>
      <c r="B42" s="23" t="s">
        <v>96</v>
      </c>
      <c r="C42" s="27">
        <v>421004</v>
      </c>
      <c r="D42" s="31">
        <v>2800000</v>
      </c>
      <c r="E42" s="32">
        <v>118552.29</v>
      </c>
      <c r="F42" s="32">
        <v>487788.92</v>
      </c>
    </row>
    <row r="43" spans="1:6">
      <c r="A43" s="30"/>
      <c r="B43" s="23" t="s">
        <v>97</v>
      </c>
      <c r="C43" s="27">
        <v>421005</v>
      </c>
      <c r="D43" s="31">
        <v>120000</v>
      </c>
      <c r="E43" s="32">
        <v>0</v>
      </c>
      <c r="F43" s="32">
        <v>0</v>
      </c>
    </row>
    <row r="44" spans="1:6">
      <c r="A44" s="30"/>
      <c r="B44" s="23" t="s">
        <v>98</v>
      </c>
      <c r="C44" s="27">
        <v>421006</v>
      </c>
      <c r="D44" s="31">
        <v>1700000</v>
      </c>
      <c r="E44" s="32">
        <v>113128.66</v>
      </c>
      <c r="F44" s="32">
        <v>252393.81</v>
      </c>
    </row>
    <row r="45" spans="1:6">
      <c r="A45" s="30"/>
      <c r="B45" s="23" t="s">
        <v>99</v>
      </c>
      <c r="C45" s="27">
        <v>421007</v>
      </c>
      <c r="D45" s="31">
        <v>3000000</v>
      </c>
      <c r="E45" s="32">
        <v>278937.46000000002</v>
      </c>
      <c r="F45" s="32">
        <v>667362.43000000005</v>
      </c>
    </row>
    <row r="46" spans="1:6">
      <c r="A46" s="30"/>
      <c r="B46" s="23" t="s">
        <v>100</v>
      </c>
      <c r="C46" s="27">
        <v>421011</v>
      </c>
      <c r="D46" s="31">
        <v>0</v>
      </c>
      <c r="E46" s="32">
        <v>0</v>
      </c>
      <c r="F46" s="32">
        <f t="shared" si="2"/>
        <v>0</v>
      </c>
    </row>
    <row r="47" spans="1:6">
      <c r="A47" s="30"/>
      <c r="B47" s="23" t="s">
        <v>101</v>
      </c>
      <c r="C47" s="27">
        <v>421012</v>
      </c>
      <c r="D47" s="31">
        <v>100000</v>
      </c>
      <c r="E47" s="32">
        <v>0</v>
      </c>
      <c r="F47" s="32">
        <f t="shared" si="2"/>
        <v>0</v>
      </c>
    </row>
    <row r="48" spans="1:6">
      <c r="A48" s="30"/>
      <c r="B48" s="23" t="s">
        <v>161</v>
      </c>
      <c r="C48" s="27">
        <v>421013</v>
      </c>
      <c r="D48" s="31">
        <v>100000</v>
      </c>
      <c r="E48" s="32">
        <v>0</v>
      </c>
      <c r="F48" s="32">
        <v>13132.13</v>
      </c>
    </row>
    <row r="49" spans="1:8">
      <c r="A49" s="30"/>
      <c r="B49" s="23" t="s">
        <v>102</v>
      </c>
      <c r="C49" s="27">
        <v>421014</v>
      </c>
      <c r="D49" s="31">
        <v>2000</v>
      </c>
      <c r="E49" s="32">
        <v>1167.57</v>
      </c>
      <c r="F49" s="32">
        <f t="shared" si="2"/>
        <v>1167.57</v>
      </c>
    </row>
    <row r="50" spans="1:8">
      <c r="A50" s="30"/>
      <c r="B50" s="23" t="s">
        <v>103</v>
      </c>
      <c r="C50" s="27">
        <v>421015</v>
      </c>
      <c r="D50" s="31">
        <v>500000</v>
      </c>
      <c r="E50" s="43">
        <v>17483</v>
      </c>
      <c r="F50" s="32">
        <v>68998</v>
      </c>
    </row>
    <row r="51" spans="1:8">
      <c r="A51" s="30"/>
      <c r="B51" s="23" t="s">
        <v>104</v>
      </c>
      <c r="C51" s="27"/>
      <c r="D51" s="31">
        <v>0</v>
      </c>
      <c r="E51" s="43">
        <v>0</v>
      </c>
      <c r="F51" s="32">
        <f t="shared" si="2"/>
        <v>0</v>
      </c>
    </row>
    <row r="52" spans="1:8">
      <c r="A52" s="30"/>
      <c r="B52" s="23" t="s">
        <v>105</v>
      </c>
      <c r="C52" s="27">
        <v>421999</v>
      </c>
      <c r="D52" s="44">
        <v>0</v>
      </c>
      <c r="E52" s="45">
        <v>0</v>
      </c>
      <c r="F52" s="32">
        <f t="shared" si="2"/>
        <v>0</v>
      </c>
    </row>
    <row r="53" spans="1:8">
      <c r="A53" s="30"/>
      <c r="B53" s="33" t="s">
        <v>25</v>
      </c>
      <c r="C53" s="27"/>
      <c r="D53" s="38">
        <f>SUM(D40:D52)</f>
        <v>15092000</v>
      </c>
      <c r="E53" s="38">
        <f>SUM(E40:E52)</f>
        <v>1236172.0100000002</v>
      </c>
      <c r="F53" s="38">
        <f>SUM(F40:F52)</f>
        <v>2197745.8899999997</v>
      </c>
    </row>
    <row r="54" spans="1:8">
      <c r="A54" s="26" t="s">
        <v>106</v>
      </c>
      <c r="B54" s="23"/>
      <c r="C54" s="27"/>
      <c r="D54" s="31"/>
      <c r="E54" s="32"/>
      <c r="F54" s="32"/>
    </row>
    <row r="55" spans="1:8">
      <c r="A55" s="26" t="s">
        <v>107</v>
      </c>
      <c r="B55" s="23"/>
      <c r="C55" s="27">
        <v>431002</v>
      </c>
      <c r="D55" s="28"/>
      <c r="E55" s="29"/>
      <c r="F55" s="29"/>
    </row>
    <row r="56" spans="1:8">
      <c r="A56" s="30"/>
      <c r="B56" s="23" t="s">
        <v>108</v>
      </c>
      <c r="C56" s="27"/>
      <c r="D56" s="31"/>
      <c r="E56" s="32"/>
      <c r="F56" s="32"/>
    </row>
    <row r="57" spans="1:8">
      <c r="A57" s="30"/>
      <c r="B57" s="23" t="s">
        <v>109</v>
      </c>
      <c r="C57" s="27"/>
      <c r="D57" s="31">
        <v>28294700</v>
      </c>
      <c r="E57" s="32">
        <v>0</v>
      </c>
      <c r="F57" s="32">
        <v>3199270</v>
      </c>
    </row>
    <row r="58" spans="1:8">
      <c r="A58" s="30"/>
      <c r="B58" s="23" t="s">
        <v>112</v>
      </c>
      <c r="C58" s="27"/>
      <c r="D58" s="31"/>
      <c r="E58" s="32"/>
      <c r="F58" s="32">
        <f t="shared" ref="F58:F77" si="3">E58</f>
        <v>0</v>
      </c>
    </row>
    <row r="59" spans="1:8">
      <c r="A59" s="30"/>
      <c r="B59" s="23" t="s">
        <v>113</v>
      </c>
      <c r="C59" s="27"/>
      <c r="D59" s="31"/>
      <c r="E59" s="32">
        <v>0</v>
      </c>
      <c r="F59" s="32">
        <v>2139500</v>
      </c>
      <c r="H59" s="17" t="s">
        <v>238</v>
      </c>
    </row>
    <row r="60" spans="1:8">
      <c r="A60" s="30"/>
      <c r="B60" s="23" t="s">
        <v>114</v>
      </c>
      <c r="C60" s="27"/>
      <c r="D60" s="31"/>
      <c r="E60" s="32">
        <v>0</v>
      </c>
      <c r="F60" s="32">
        <v>508800</v>
      </c>
    </row>
    <row r="61" spans="1:8">
      <c r="A61" s="30"/>
      <c r="B61" s="23" t="s">
        <v>115</v>
      </c>
      <c r="C61" s="27"/>
      <c r="D61" s="31"/>
      <c r="E61" s="32"/>
      <c r="F61" s="32">
        <f t="shared" si="3"/>
        <v>0</v>
      </c>
    </row>
    <row r="62" spans="1:8">
      <c r="A62" s="30"/>
      <c r="B62" s="23" t="s">
        <v>116</v>
      </c>
      <c r="C62" s="27"/>
      <c r="D62" s="31"/>
      <c r="E62" s="32">
        <v>0</v>
      </c>
      <c r="F62" s="32">
        <v>10500</v>
      </c>
    </row>
    <row r="63" spans="1:8">
      <c r="A63" s="30"/>
      <c r="B63" s="23" t="s">
        <v>110</v>
      </c>
      <c r="C63" s="27"/>
      <c r="D63" s="31"/>
      <c r="E63" s="32"/>
      <c r="F63" s="32">
        <f t="shared" si="3"/>
        <v>0</v>
      </c>
    </row>
    <row r="64" spans="1:8">
      <c r="A64" s="30"/>
      <c r="B64" s="23" t="s">
        <v>117</v>
      </c>
      <c r="C64" s="27"/>
      <c r="D64" s="31"/>
      <c r="E64" s="32"/>
      <c r="F64" s="32">
        <f t="shared" si="3"/>
        <v>0</v>
      </c>
    </row>
    <row r="65" spans="1:7">
      <c r="A65" s="30"/>
      <c r="B65" s="23" t="s">
        <v>118</v>
      </c>
      <c r="C65" s="27"/>
      <c r="D65" s="31"/>
      <c r="E65" s="32">
        <v>0</v>
      </c>
      <c r="F65" s="32">
        <v>128865</v>
      </c>
    </row>
    <row r="66" spans="1:7">
      <c r="A66" s="30"/>
      <c r="B66" s="23" t="s">
        <v>119</v>
      </c>
      <c r="C66" s="27"/>
      <c r="D66" s="31"/>
      <c r="E66" s="32"/>
      <c r="F66" s="32">
        <f t="shared" si="3"/>
        <v>0</v>
      </c>
    </row>
    <row r="67" spans="1:7">
      <c r="A67" s="30"/>
      <c r="B67" s="23" t="s">
        <v>162</v>
      </c>
      <c r="C67" s="27"/>
      <c r="D67" s="31"/>
      <c r="E67" s="32">
        <v>0</v>
      </c>
      <c r="F67" s="32">
        <v>349700</v>
      </c>
    </row>
    <row r="68" spans="1:7">
      <c r="A68" s="30"/>
      <c r="B68" s="23" t="s">
        <v>317</v>
      </c>
      <c r="C68" s="27"/>
      <c r="D68" s="31"/>
      <c r="E68" s="32">
        <v>0</v>
      </c>
      <c r="F68" s="32">
        <v>0</v>
      </c>
      <c r="G68" s="17" t="s">
        <v>166</v>
      </c>
    </row>
    <row r="69" spans="1:7">
      <c r="A69" s="30"/>
      <c r="B69" s="23" t="s">
        <v>318</v>
      </c>
      <c r="C69" s="27"/>
      <c r="D69" s="31"/>
      <c r="E69" s="32">
        <v>0</v>
      </c>
      <c r="F69" s="32">
        <v>615780</v>
      </c>
      <c r="G69" s="17" t="s">
        <v>166</v>
      </c>
    </row>
    <row r="70" spans="1:7">
      <c r="A70" s="20"/>
      <c r="B70" s="151"/>
      <c r="C70" s="152"/>
      <c r="D70" s="44"/>
      <c r="E70" s="45"/>
      <c r="F70" s="150">
        <f t="shared" si="3"/>
        <v>0</v>
      </c>
    </row>
    <row r="71" spans="1:7">
      <c r="A71" s="18"/>
      <c r="B71" s="77"/>
      <c r="C71" s="21"/>
      <c r="D71" s="153"/>
      <c r="E71" s="154">
        <v>0</v>
      </c>
      <c r="F71" s="154"/>
      <c r="G71" s="17" t="s">
        <v>166</v>
      </c>
    </row>
    <row r="72" spans="1:7">
      <c r="A72" s="30"/>
      <c r="B72" s="23"/>
      <c r="C72" s="27"/>
      <c r="D72" s="31"/>
      <c r="E72" s="32">
        <v>0</v>
      </c>
      <c r="F72" s="32"/>
      <c r="G72" s="17" t="s">
        <v>166</v>
      </c>
    </row>
    <row r="73" spans="1:7">
      <c r="A73" s="30"/>
      <c r="B73" s="23" t="s">
        <v>120</v>
      </c>
      <c r="C73" s="27"/>
      <c r="D73" s="31"/>
      <c r="E73" s="32">
        <v>0</v>
      </c>
      <c r="F73" s="32">
        <f t="shared" si="3"/>
        <v>0</v>
      </c>
    </row>
    <row r="74" spans="1:7">
      <c r="A74" s="30"/>
      <c r="B74" s="23" t="s">
        <v>121</v>
      </c>
      <c r="C74" s="27"/>
      <c r="D74" s="31"/>
      <c r="E74" s="32">
        <v>0</v>
      </c>
      <c r="F74" s="32">
        <v>457300</v>
      </c>
    </row>
    <row r="75" spans="1:7">
      <c r="A75" s="30"/>
      <c r="B75" s="23" t="s">
        <v>122</v>
      </c>
      <c r="C75" s="27"/>
      <c r="D75" s="31"/>
      <c r="E75" s="32"/>
      <c r="F75" s="32"/>
    </row>
    <row r="76" spans="1:7">
      <c r="A76" s="30"/>
      <c r="B76" s="23" t="s">
        <v>123</v>
      </c>
      <c r="C76" s="27"/>
      <c r="D76" s="31"/>
      <c r="E76" s="32">
        <v>0</v>
      </c>
      <c r="F76" s="32">
        <v>312819</v>
      </c>
    </row>
    <row r="77" spans="1:7">
      <c r="A77" s="30"/>
      <c r="B77" s="23" t="s">
        <v>124</v>
      </c>
      <c r="C77" s="27"/>
      <c r="D77" s="31"/>
      <c r="E77" s="32"/>
      <c r="F77" s="32">
        <f t="shared" si="3"/>
        <v>0</v>
      </c>
    </row>
    <row r="78" spans="1:7">
      <c r="A78" s="30"/>
      <c r="B78" s="23" t="s">
        <v>123</v>
      </c>
      <c r="C78" s="27"/>
      <c r="D78" s="31"/>
      <c r="E78" s="32">
        <v>0</v>
      </c>
      <c r="F78" s="32">
        <v>653000</v>
      </c>
    </row>
    <row r="79" spans="1:7">
      <c r="A79" s="30"/>
      <c r="B79" s="23" t="s">
        <v>165</v>
      </c>
      <c r="C79" s="27"/>
      <c r="D79" s="31"/>
      <c r="E79" s="32">
        <v>0</v>
      </c>
      <c r="F79" s="32">
        <v>30000</v>
      </c>
    </row>
    <row r="80" spans="1:7">
      <c r="A80" s="30"/>
      <c r="B80" s="23"/>
      <c r="C80" s="27"/>
      <c r="D80" s="31"/>
      <c r="E80" s="32"/>
      <c r="F80" s="32"/>
    </row>
    <row r="81" spans="1:6">
      <c r="A81" s="30"/>
      <c r="B81" s="23"/>
      <c r="C81" s="27"/>
      <c r="D81" s="31"/>
      <c r="E81" s="32"/>
      <c r="F81" s="32"/>
    </row>
    <row r="82" spans="1:6">
      <c r="A82" s="30"/>
      <c r="B82" s="23"/>
      <c r="C82" s="27"/>
      <c r="D82" s="31"/>
      <c r="E82" s="32"/>
      <c r="F82" s="32"/>
    </row>
    <row r="83" spans="1:6">
      <c r="A83" s="30"/>
      <c r="B83" s="33" t="s">
        <v>25</v>
      </c>
      <c r="C83" s="27"/>
      <c r="D83" s="38">
        <f>SUM(D56:D57)</f>
        <v>28294700</v>
      </c>
      <c r="E83" s="38">
        <f>SUM(E56:E80)</f>
        <v>0</v>
      </c>
      <c r="F83" s="38">
        <f>SUM(F56:F80)</f>
        <v>8405534</v>
      </c>
    </row>
    <row r="84" spans="1:6" ht="27" customHeight="1">
      <c r="A84" s="47"/>
      <c r="B84" s="48" t="s">
        <v>111</v>
      </c>
      <c r="C84" s="49"/>
      <c r="D84" s="46">
        <f>SUM(D12,D24:D25,D27,D34,D53,D83)</f>
        <v>44200000</v>
      </c>
      <c r="E84" s="46">
        <f>SUM(E12,E24,E27,E30,E34,E37,E53,E83)</f>
        <v>1266726.4100000001</v>
      </c>
      <c r="F84" s="46">
        <f>SUM(F12,F24,F27,F30,F34,F37,F53,F83)</f>
        <v>10672971.689999999</v>
      </c>
    </row>
    <row r="89" spans="1:6">
      <c r="B89" s="147" t="s">
        <v>281</v>
      </c>
      <c r="C89" s="269" t="s">
        <v>282</v>
      </c>
      <c r="D89" s="269"/>
      <c r="E89" s="269"/>
    </row>
    <row r="90" spans="1:6">
      <c r="B90" s="148" t="s">
        <v>255</v>
      </c>
      <c r="C90" s="269" t="s">
        <v>258</v>
      </c>
      <c r="D90" s="269"/>
      <c r="E90" s="269"/>
    </row>
    <row r="91" spans="1:6">
      <c r="B91" s="149" t="s">
        <v>256</v>
      </c>
      <c r="C91" s="261" t="s">
        <v>257</v>
      </c>
      <c r="D91" s="261"/>
      <c r="E91" s="261"/>
    </row>
    <row r="92" spans="1:6">
      <c r="B92" s="149"/>
      <c r="C92" s="149"/>
      <c r="D92" s="149"/>
      <c r="E92" s="149"/>
    </row>
    <row r="93" spans="1:6">
      <c r="B93" s="149"/>
      <c r="C93" s="149"/>
      <c r="D93" s="149"/>
      <c r="E93" s="149"/>
    </row>
    <row r="95" spans="1:6">
      <c r="B95" s="269" t="s">
        <v>283</v>
      </c>
      <c r="C95" s="269"/>
      <c r="D95" s="269"/>
    </row>
    <row r="96" spans="1:6">
      <c r="B96" s="269" t="s">
        <v>263</v>
      </c>
      <c r="C96" s="269"/>
      <c r="D96" s="269"/>
    </row>
    <row r="97" spans="2:4">
      <c r="B97" s="261" t="s">
        <v>264</v>
      </c>
      <c r="C97" s="261"/>
      <c r="D97" s="261"/>
    </row>
  </sheetData>
  <mergeCells count="12">
    <mergeCell ref="B97:D97"/>
    <mergeCell ref="A1:F1"/>
    <mergeCell ref="A2:F2"/>
    <mergeCell ref="A3:F3"/>
    <mergeCell ref="B5:B6"/>
    <mergeCell ref="C5:C6"/>
    <mergeCell ref="D5:D6"/>
    <mergeCell ref="C90:E90"/>
    <mergeCell ref="C89:E89"/>
    <mergeCell ref="C91:E91"/>
    <mergeCell ref="B95:D95"/>
    <mergeCell ref="B96:D96"/>
  </mergeCells>
  <pageMargins left="0.19685039370078741" right="0.15748031496062992" top="0" bottom="0" header="0.15748031496062992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topLeftCell="A22" workbookViewId="0">
      <selection activeCell="A29" sqref="A29:XFD29"/>
    </sheetView>
  </sheetViews>
  <sheetFormatPr defaultRowHeight="21"/>
  <cols>
    <col min="1" max="1" width="11" style="50" customWidth="1"/>
    <col min="2" max="2" width="14.5" style="50" customWidth="1"/>
    <col min="3" max="3" width="14.375" style="50" customWidth="1"/>
    <col min="4" max="4" width="16.25" style="50" customWidth="1"/>
    <col min="5" max="5" width="29" style="50" customWidth="1"/>
    <col min="6" max="6" width="39.125" style="50" customWidth="1"/>
    <col min="7" max="7" width="9.5" style="50" customWidth="1"/>
    <col min="8" max="16384" width="9" style="50"/>
  </cols>
  <sheetData>
    <row r="1" spans="1:7">
      <c r="A1" s="270" t="s">
        <v>160</v>
      </c>
      <c r="B1" s="270"/>
      <c r="C1" s="270"/>
      <c r="D1" s="270"/>
      <c r="E1" s="270"/>
      <c r="F1" s="270"/>
      <c r="G1" s="270"/>
    </row>
    <row r="2" spans="1:7">
      <c r="A2" s="270" t="s">
        <v>143</v>
      </c>
      <c r="B2" s="270"/>
      <c r="C2" s="270"/>
      <c r="D2" s="270"/>
      <c r="E2" s="270"/>
      <c r="F2" s="270"/>
      <c r="G2" s="270"/>
    </row>
    <row r="3" spans="1:7">
      <c r="A3" s="270" t="s">
        <v>294</v>
      </c>
      <c r="B3" s="270"/>
      <c r="C3" s="270"/>
      <c r="D3" s="270"/>
      <c r="E3" s="270"/>
      <c r="F3" s="270"/>
      <c r="G3" s="270"/>
    </row>
    <row r="4" spans="1:7">
      <c r="A4" s="271" t="s">
        <v>145</v>
      </c>
      <c r="B4" s="271"/>
      <c r="C4" s="271"/>
      <c r="D4" s="271"/>
      <c r="E4" s="271"/>
      <c r="F4" s="271"/>
      <c r="G4" s="271"/>
    </row>
    <row r="5" spans="1:7">
      <c r="A5" s="51" t="s">
        <v>125</v>
      </c>
      <c r="B5" s="51" t="s">
        <v>126</v>
      </c>
      <c r="C5" s="51" t="s">
        <v>127</v>
      </c>
      <c r="D5" s="51" t="s">
        <v>128</v>
      </c>
      <c r="E5" s="51" t="s">
        <v>129</v>
      </c>
      <c r="F5" s="51" t="s">
        <v>130</v>
      </c>
      <c r="G5" s="51" t="s">
        <v>4</v>
      </c>
    </row>
    <row r="6" spans="1:7">
      <c r="A6" s="52" t="s">
        <v>131</v>
      </c>
      <c r="B6" s="52" t="s">
        <v>132</v>
      </c>
      <c r="C6" s="52" t="s">
        <v>133</v>
      </c>
      <c r="D6" s="52" t="s">
        <v>39</v>
      </c>
      <c r="E6" s="52" t="s">
        <v>134</v>
      </c>
      <c r="F6" s="52" t="s">
        <v>135</v>
      </c>
      <c r="G6" s="53">
        <v>647000</v>
      </c>
    </row>
    <row r="7" spans="1:7">
      <c r="A7" s="54"/>
      <c r="B7" s="54"/>
      <c r="C7" s="54"/>
      <c r="D7" s="54"/>
      <c r="E7" s="54" t="s">
        <v>136</v>
      </c>
      <c r="F7" s="54" t="s">
        <v>137</v>
      </c>
      <c r="G7" s="55"/>
    </row>
    <row r="8" spans="1:7">
      <c r="A8" s="54" t="s">
        <v>53</v>
      </c>
      <c r="B8" s="54" t="s">
        <v>240</v>
      </c>
      <c r="C8" s="54" t="s">
        <v>242</v>
      </c>
      <c r="D8" s="54" t="s">
        <v>49</v>
      </c>
      <c r="E8" s="54" t="s">
        <v>138</v>
      </c>
      <c r="F8" s="54" t="s">
        <v>245</v>
      </c>
      <c r="G8" s="55">
        <v>701900</v>
      </c>
    </row>
    <row r="9" spans="1:7">
      <c r="A9" s="54" t="s">
        <v>244</v>
      </c>
      <c r="B9" s="54" t="s">
        <v>241</v>
      </c>
      <c r="C9" s="54" t="s">
        <v>243</v>
      </c>
      <c r="D9" s="54"/>
      <c r="E9" s="54"/>
      <c r="F9" s="54" t="s">
        <v>246</v>
      </c>
      <c r="G9" s="55"/>
    </row>
    <row r="10" spans="1:7">
      <c r="A10" s="54" t="s">
        <v>53</v>
      </c>
      <c r="B10" s="54" t="s">
        <v>240</v>
      </c>
      <c r="C10" s="54" t="s">
        <v>242</v>
      </c>
      <c r="D10" s="54" t="s">
        <v>49</v>
      </c>
      <c r="E10" s="54" t="s">
        <v>138</v>
      </c>
      <c r="F10" s="54" t="s">
        <v>245</v>
      </c>
      <c r="G10" s="55">
        <v>701900</v>
      </c>
    </row>
    <row r="11" spans="1:7">
      <c r="A11" s="54" t="s">
        <v>244</v>
      </c>
      <c r="B11" s="54" t="s">
        <v>241</v>
      </c>
      <c r="C11" s="54" t="s">
        <v>243</v>
      </c>
      <c r="D11" s="54"/>
      <c r="E11" s="54"/>
      <c r="F11" s="54" t="s">
        <v>247</v>
      </c>
      <c r="G11" s="55"/>
    </row>
    <row r="12" spans="1:7">
      <c r="A12" s="54" t="s">
        <v>53</v>
      </c>
      <c r="B12" s="54" t="s">
        <v>240</v>
      </c>
      <c r="C12" s="54" t="s">
        <v>242</v>
      </c>
      <c r="D12" s="54" t="s">
        <v>49</v>
      </c>
      <c r="E12" s="54" t="s">
        <v>138</v>
      </c>
      <c r="F12" s="54" t="s">
        <v>245</v>
      </c>
      <c r="G12" s="55">
        <v>701900</v>
      </c>
    </row>
    <row r="13" spans="1:7">
      <c r="A13" s="54" t="s">
        <v>244</v>
      </c>
      <c r="B13" s="54" t="s">
        <v>241</v>
      </c>
      <c r="C13" s="54" t="s">
        <v>243</v>
      </c>
      <c r="D13" s="54"/>
      <c r="E13" s="54"/>
      <c r="F13" s="54" t="s">
        <v>248</v>
      </c>
      <c r="G13" s="55"/>
    </row>
    <row r="14" spans="1:7">
      <c r="A14" s="54" t="s">
        <v>53</v>
      </c>
      <c r="B14" s="54" t="s">
        <v>240</v>
      </c>
      <c r="C14" s="54" t="s">
        <v>242</v>
      </c>
      <c r="D14" s="54" t="s">
        <v>49</v>
      </c>
      <c r="E14" s="54" t="s">
        <v>138</v>
      </c>
      <c r="F14" s="54" t="s">
        <v>245</v>
      </c>
      <c r="G14" s="55">
        <v>701900</v>
      </c>
    </row>
    <row r="15" spans="1:7">
      <c r="A15" s="54" t="s">
        <v>244</v>
      </c>
      <c r="B15" s="54" t="s">
        <v>241</v>
      </c>
      <c r="C15" s="54" t="s">
        <v>243</v>
      </c>
      <c r="D15" s="54"/>
      <c r="E15" s="54"/>
      <c r="F15" s="54" t="s">
        <v>249</v>
      </c>
      <c r="G15" s="55"/>
    </row>
    <row r="16" spans="1:7">
      <c r="A16" s="54"/>
      <c r="B16" s="54"/>
      <c r="C16" s="54"/>
      <c r="D16" s="54"/>
      <c r="E16" s="54"/>
      <c r="F16" s="54"/>
      <c r="G16" s="55"/>
    </row>
    <row r="17" spans="1:8">
      <c r="A17" s="54" t="s">
        <v>53</v>
      </c>
      <c r="B17" s="54" t="s">
        <v>240</v>
      </c>
      <c r="C17" s="54" t="s">
        <v>242</v>
      </c>
      <c r="D17" s="54" t="s">
        <v>49</v>
      </c>
      <c r="E17" s="54" t="s">
        <v>138</v>
      </c>
      <c r="F17" s="54" t="s">
        <v>245</v>
      </c>
      <c r="G17" s="55">
        <v>701900</v>
      </c>
    </row>
    <row r="18" spans="1:8">
      <c r="A18" s="54" t="s">
        <v>244</v>
      </c>
      <c r="B18" s="54" t="s">
        <v>241</v>
      </c>
      <c r="C18" s="54" t="s">
        <v>243</v>
      </c>
      <c r="D18" s="54"/>
      <c r="E18" s="54"/>
      <c r="F18" s="54" t="s">
        <v>250</v>
      </c>
      <c r="G18" s="55"/>
    </row>
    <row r="19" spans="1:8">
      <c r="A19" s="54" t="s">
        <v>53</v>
      </c>
      <c r="B19" s="54" t="s">
        <v>240</v>
      </c>
      <c r="C19" s="54" t="s">
        <v>242</v>
      </c>
      <c r="D19" s="54" t="s">
        <v>49</v>
      </c>
      <c r="E19" s="54" t="s">
        <v>138</v>
      </c>
      <c r="F19" s="54" t="s">
        <v>245</v>
      </c>
      <c r="G19" s="55">
        <v>701900</v>
      </c>
    </row>
    <row r="20" spans="1:8">
      <c r="A20" s="54" t="s">
        <v>244</v>
      </c>
      <c r="B20" s="54" t="s">
        <v>241</v>
      </c>
      <c r="C20" s="54" t="s">
        <v>243</v>
      </c>
      <c r="D20" s="54"/>
      <c r="E20" s="54"/>
      <c r="F20" s="54" t="s">
        <v>251</v>
      </c>
      <c r="G20" s="55"/>
    </row>
    <row r="21" spans="1:8">
      <c r="A21" s="54" t="s">
        <v>53</v>
      </c>
      <c r="B21" s="54" t="s">
        <v>240</v>
      </c>
      <c r="C21" s="54" t="s">
        <v>242</v>
      </c>
      <c r="D21" s="54" t="s">
        <v>49</v>
      </c>
      <c r="E21" s="54" t="s">
        <v>138</v>
      </c>
      <c r="F21" s="54" t="s">
        <v>245</v>
      </c>
      <c r="G21" s="55">
        <v>701900</v>
      </c>
    </row>
    <row r="22" spans="1:8">
      <c r="A22" s="54" t="s">
        <v>244</v>
      </c>
      <c r="B22" s="54" t="s">
        <v>241</v>
      </c>
      <c r="C22" s="54" t="s">
        <v>243</v>
      </c>
      <c r="D22" s="54"/>
      <c r="E22" s="54"/>
      <c r="F22" s="54" t="s">
        <v>252</v>
      </c>
      <c r="G22" s="55"/>
    </row>
    <row r="23" spans="1:8">
      <c r="A23" s="54" t="s">
        <v>53</v>
      </c>
      <c r="B23" s="54" t="s">
        <v>240</v>
      </c>
      <c r="C23" s="54" t="s">
        <v>242</v>
      </c>
      <c r="D23" s="54" t="s">
        <v>49</v>
      </c>
      <c r="E23" s="54" t="s">
        <v>138</v>
      </c>
      <c r="F23" s="54" t="s">
        <v>245</v>
      </c>
      <c r="G23" s="55">
        <v>701900</v>
      </c>
    </row>
    <row r="24" spans="1:8">
      <c r="A24" s="54" t="s">
        <v>244</v>
      </c>
      <c r="B24" s="54" t="s">
        <v>241</v>
      </c>
      <c r="C24" s="54" t="s">
        <v>243</v>
      </c>
      <c r="D24" s="54"/>
      <c r="E24" s="54"/>
      <c r="F24" s="54" t="s">
        <v>253</v>
      </c>
      <c r="G24" s="55"/>
    </row>
    <row r="25" spans="1:8">
      <c r="A25" s="54"/>
      <c r="B25" s="54"/>
      <c r="C25" s="54"/>
      <c r="D25" s="54"/>
      <c r="E25" s="54"/>
      <c r="F25" s="54"/>
      <c r="G25" s="55"/>
    </row>
    <row r="26" spans="1:8">
      <c r="A26" s="272" t="s">
        <v>25</v>
      </c>
      <c r="B26" s="273"/>
      <c r="C26" s="273"/>
      <c r="D26" s="273"/>
      <c r="E26" s="273"/>
      <c r="F26" s="274"/>
      <c r="G26" s="56">
        <f>SUM(G5:G25)</f>
        <v>6262200</v>
      </c>
    </row>
    <row r="31" spans="1:8">
      <c r="B31" s="147" t="s">
        <v>284</v>
      </c>
      <c r="E31" s="147" t="s">
        <v>285</v>
      </c>
      <c r="F31" s="269" t="s">
        <v>286</v>
      </c>
      <c r="G31" s="269"/>
      <c r="H31" s="269"/>
    </row>
    <row r="32" spans="1:8">
      <c r="B32" s="148" t="s">
        <v>260</v>
      </c>
      <c r="E32" s="148" t="s">
        <v>261</v>
      </c>
      <c r="F32" s="269" t="s">
        <v>262</v>
      </c>
      <c r="G32" s="269"/>
      <c r="H32" s="269"/>
    </row>
    <row r="33" spans="2:8">
      <c r="B33" s="149" t="s">
        <v>259</v>
      </c>
      <c r="E33" s="149" t="s">
        <v>254</v>
      </c>
      <c r="F33" s="261" t="s">
        <v>227</v>
      </c>
      <c r="G33" s="261"/>
      <c r="H33" s="261"/>
    </row>
    <row r="34" spans="2:8" ht="23.25">
      <c r="B34" s="15"/>
      <c r="E34" s="15"/>
      <c r="F34" s="16"/>
      <c r="G34" s="15"/>
      <c r="H34" s="15"/>
    </row>
    <row r="35" spans="2:8" ht="23.25">
      <c r="E35" s="15"/>
      <c r="F35" s="16"/>
      <c r="G35" s="15"/>
      <c r="H35" s="15"/>
    </row>
    <row r="36" spans="2:8" ht="23.25">
      <c r="E36" s="147"/>
      <c r="F36" s="16"/>
      <c r="G36" s="15"/>
      <c r="H36" s="15"/>
    </row>
    <row r="37" spans="2:8" ht="23.25">
      <c r="E37" s="269"/>
      <c r="F37" s="269"/>
      <c r="G37" s="15"/>
      <c r="H37" s="15"/>
    </row>
    <row r="38" spans="2:8" ht="23.25">
      <c r="E38" s="261"/>
      <c r="F38" s="261"/>
      <c r="G38" s="15"/>
      <c r="H38" s="15"/>
    </row>
    <row r="39" spans="2:8" ht="23.25">
      <c r="E39" s="15"/>
      <c r="F39" s="16"/>
      <c r="G39" s="15"/>
      <c r="H39" s="15"/>
    </row>
  </sheetData>
  <mergeCells count="10">
    <mergeCell ref="F31:H31"/>
    <mergeCell ref="F32:H32"/>
    <mergeCell ref="F33:H33"/>
    <mergeCell ref="E37:F37"/>
    <mergeCell ref="E38:F38"/>
    <mergeCell ref="A1:G1"/>
    <mergeCell ref="A2:G2"/>
    <mergeCell ref="A3:G3"/>
    <mergeCell ref="A4:G4"/>
    <mergeCell ref="A26:F26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47"/>
  <sheetViews>
    <sheetView workbookViewId="0">
      <pane xSplit="2" topLeftCell="C1" activePane="topRight" state="frozen"/>
      <selection activeCell="A10" sqref="A10"/>
      <selection pane="topRight" activeCell="E9" sqref="E9"/>
    </sheetView>
  </sheetViews>
  <sheetFormatPr defaultRowHeight="24"/>
  <cols>
    <col min="1" max="1" width="11.375" style="15" customWidth="1"/>
    <col min="2" max="2" width="39.25" style="57" customWidth="1"/>
    <col min="3" max="3" width="14" style="57" customWidth="1"/>
    <col min="4" max="4" width="10" style="57" customWidth="1"/>
    <col min="5" max="16" width="10.375" style="57" customWidth="1"/>
    <col min="17" max="17" width="13.375" style="57" customWidth="1"/>
    <col min="18" max="29" width="10.375" style="57" customWidth="1"/>
    <col min="30" max="30" width="13.375" style="57" customWidth="1"/>
    <col min="31" max="31" width="11.375" style="57" bestFit="1" customWidth="1"/>
    <col min="32" max="16384" width="9" style="57"/>
  </cols>
  <sheetData>
    <row r="1" spans="1:4">
      <c r="A1" s="262" t="s">
        <v>160</v>
      </c>
      <c r="B1" s="262"/>
      <c r="C1" s="262"/>
      <c r="D1" s="262"/>
    </row>
    <row r="2" spans="1:4">
      <c r="A2" s="262" t="s">
        <v>143</v>
      </c>
      <c r="B2" s="262"/>
      <c r="C2" s="262"/>
      <c r="D2" s="262"/>
    </row>
    <row r="3" spans="1:4">
      <c r="A3" s="262" t="s">
        <v>316</v>
      </c>
      <c r="B3" s="262"/>
      <c r="C3" s="262"/>
      <c r="D3" s="262"/>
    </row>
    <row r="4" spans="1:4">
      <c r="A4" s="16"/>
      <c r="B4" s="16"/>
      <c r="C4" s="16"/>
    </row>
    <row r="5" spans="1:4">
      <c r="A5" s="58" t="s">
        <v>146</v>
      </c>
      <c r="B5" s="59" t="s">
        <v>139</v>
      </c>
    </row>
    <row r="6" spans="1:4">
      <c r="A6" s="58"/>
      <c r="B6" s="59"/>
    </row>
    <row r="7" spans="1:4">
      <c r="B7" s="57" t="s">
        <v>27</v>
      </c>
      <c r="C7" s="60">
        <v>13009.8</v>
      </c>
    </row>
    <row r="8" spans="1:4">
      <c r="B8" s="57" t="s">
        <v>140</v>
      </c>
      <c r="C8" s="60">
        <v>4113.3900000000003</v>
      </c>
    </row>
    <row r="9" spans="1:4">
      <c r="B9" s="57" t="s">
        <v>61</v>
      </c>
      <c r="C9" s="60">
        <v>19800</v>
      </c>
    </row>
    <row r="10" spans="1:4">
      <c r="B10" s="57" t="s">
        <v>297</v>
      </c>
      <c r="C10" s="60">
        <v>319940</v>
      </c>
    </row>
    <row r="11" spans="1:4">
      <c r="B11" s="57" t="s">
        <v>29</v>
      </c>
      <c r="C11" s="60">
        <v>6249</v>
      </c>
    </row>
    <row r="12" spans="1:4">
      <c r="B12" s="57" t="s">
        <v>63</v>
      </c>
      <c r="C12" s="60">
        <v>0</v>
      </c>
    </row>
    <row r="13" spans="1:4">
      <c r="B13" s="57" t="s">
        <v>298</v>
      </c>
      <c r="C13" s="60">
        <v>72296</v>
      </c>
    </row>
    <row r="14" spans="1:4">
      <c r="B14" s="57" t="s">
        <v>141</v>
      </c>
      <c r="C14" s="60">
        <v>818120.59</v>
      </c>
    </row>
    <row r="15" spans="1:4" ht="24.75" thickBot="1">
      <c r="B15" s="61" t="s">
        <v>25</v>
      </c>
      <c r="C15" s="62">
        <f>SUM(C7:C14)</f>
        <v>1253528.78</v>
      </c>
    </row>
    <row r="16" spans="1:4" ht="24.75" thickTop="1"/>
    <row r="18" spans="2:4">
      <c r="B18" s="157" t="s">
        <v>272</v>
      </c>
      <c r="C18" s="157"/>
      <c r="D18" s="156"/>
    </row>
    <row r="19" spans="2:4">
      <c r="B19" s="157" t="s">
        <v>273</v>
      </c>
      <c r="C19" s="157"/>
      <c r="D19" s="156"/>
    </row>
    <row r="20" spans="2:4">
      <c r="B20" s="157" t="s">
        <v>274</v>
      </c>
      <c r="C20" s="157"/>
      <c r="D20" s="156"/>
    </row>
    <row r="21" spans="2:4">
      <c r="B21" s="155"/>
      <c r="C21" s="155"/>
      <c r="D21" s="156"/>
    </row>
    <row r="22" spans="2:4">
      <c r="B22" s="157" t="s">
        <v>275</v>
      </c>
      <c r="C22" s="157"/>
      <c r="D22" s="156"/>
    </row>
    <row r="23" spans="2:4">
      <c r="B23" s="157" t="s">
        <v>276</v>
      </c>
      <c r="C23" s="157"/>
      <c r="D23" s="156"/>
    </row>
    <row r="24" spans="2:4">
      <c r="B24" s="157" t="s">
        <v>277</v>
      </c>
      <c r="C24" s="157"/>
      <c r="D24" s="156"/>
    </row>
    <row r="25" spans="2:4">
      <c r="B25" s="155"/>
      <c r="C25" s="155"/>
      <c r="D25" s="156"/>
    </row>
    <row r="26" spans="2:4">
      <c r="B26" s="155"/>
      <c r="C26" s="158"/>
    </row>
    <row r="27" spans="2:4">
      <c r="B27" s="155" t="s">
        <v>278</v>
      </c>
      <c r="C27" s="158"/>
    </row>
    <row r="28" spans="2:4">
      <c r="B28" s="155" t="s">
        <v>279</v>
      </c>
      <c r="C28" s="158"/>
    </row>
    <row r="29" spans="2:4">
      <c r="B29" s="155" t="s">
        <v>280</v>
      </c>
      <c r="C29" s="158"/>
    </row>
    <row r="35" spans="2:31">
      <c r="C35" s="144" t="s">
        <v>237</v>
      </c>
    </row>
    <row r="36" spans="2:31">
      <c r="C36" s="57" t="s">
        <v>11</v>
      </c>
      <c r="D36" s="57" t="s">
        <v>147</v>
      </c>
      <c r="E36" s="57" t="s">
        <v>148</v>
      </c>
      <c r="F36" s="57" t="s">
        <v>149</v>
      </c>
      <c r="G36" s="57" t="s">
        <v>150</v>
      </c>
      <c r="H36" s="57" t="s">
        <v>151</v>
      </c>
      <c r="I36" s="57" t="s">
        <v>152</v>
      </c>
      <c r="J36" s="57" t="s">
        <v>153</v>
      </c>
      <c r="K36" s="57" t="s">
        <v>154</v>
      </c>
      <c r="L36" s="57" t="s">
        <v>155</v>
      </c>
      <c r="M36" s="57" t="s">
        <v>156</v>
      </c>
      <c r="N36" s="57" t="s">
        <v>157</v>
      </c>
      <c r="O36" s="57" t="s">
        <v>158</v>
      </c>
      <c r="P36" s="64" t="s">
        <v>25</v>
      </c>
      <c r="Q36" s="57" t="s">
        <v>159</v>
      </c>
      <c r="R36" s="57" t="s">
        <v>148</v>
      </c>
      <c r="S36" s="57" t="s">
        <v>149</v>
      </c>
      <c r="T36" s="57" t="s">
        <v>150</v>
      </c>
      <c r="U36" s="57" t="s">
        <v>151</v>
      </c>
      <c r="V36" s="57" t="s">
        <v>152</v>
      </c>
      <c r="W36" s="57" t="s">
        <v>153</v>
      </c>
      <c r="X36" s="57" t="s">
        <v>154</v>
      </c>
      <c r="Y36" s="57" t="s">
        <v>155</v>
      </c>
      <c r="Z36" s="57" t="s">
        <v>156</v>
      </c>
      <c r="AA36" s="57" t="s">
        <v>157</v>
      </c>
      <c r="AB36" s="57" t="s">
        <v>158</v>
      </c>
      <c r="AC36" s="66" t="s">
        <v>25</v>
      </c>
      <c r="AD36" s="57" t="s">
        <v>142</v>
      </c>
    </row>
    <row r="37" spans="2:31">
      <c r="B37" s="57" t="s">
        <v>27</v>
      </c>
      <c r="C37" s="60">
        <v>8945.94</v>
      </c>
      <c r="D37" s="60">
        <v>26082.01</v>
      </c>
      <c r="E37" s="60">
        <v>13009.8</v>
      </c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5">
        <f>SUM(D37:O37)</f>
        <v>39091.81</v>
      </c>
      <c r="Q37" s="60">
        <v>8945.94</v>
      </c>
      <c r="R37" s="60">
        <v>26082.01</v>
      </c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8">
        <f>SUM(Q37:AB37)</f>
        <v>35027.949999999997</v>
      </c>
      <c r="AD37" s="67">
        <f>SUM(C37+P37-AC37)</f>
        <v>13009.800000000003</v>
      </c>
    </row>
    <row r="38" spans="2:31">
      <c r="B38" s="57" t="s">
        <v>140</v>
      </c>
      <c r="C38" s="60">
        <v>4113.3900000000003</v>
      </c>
      <c r="D38" s="60">
        <v>0</v>
      </c>
      <c r="E38" s="60">
        <v>0</v>
      </c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5">
        <f t="shared" ref="P38:P45" si="0">SUM(D38:O38)</f>
        <v>0</v>
      </c>
      <c r="Q38" s="60"/>
      <c r="R38" s="60">
        <v>0</v>
      </c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8">
        <f t="shared" ref="AC38:AC45" si="1">SUM(Q38:AB38)</f>
        <v>0</v>
      </c>
      <c r="AD38" s="67">
        <f t="shared" ref="AD38:AD45" si="2">SUM(C38+P38-AC38)</f>
        <v>4113.3900000000003</v>
      </c>
    </row>
    <row r="39" spans="2:31">
      <c r="B39" s="57" t="s">
        <v>59</v>
      </c>
      <c r="C39" s="60">
        <v>0</v>
      </c>
      <c r="D39" s="60">
        <v>0</v>
      </c>
      <c r="E39" s="60">
        <v>0</v>
      </c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5">
        <f t="shared" si="0"/>
        <v>0</v>
      </c>
      <c r="Q39" s="60">
        <v>0</v>
      </c>
      <c r="R39" s="60">
        <v>0</v>
      </c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8">
        <f t="shared" si="1"/>
        <v>0</v>
      </c>
      <c r="AD39" s="67">
        <f t="shared" si="2"/>
        <v>0</v>
      </c>
    </row>
    <row r="40" spans="2:31">
      <c r="B40" s="57" t="s">
        <v>61</v>
      </c>
      <c r="C40" s="60">
        <v>339740</v>
      </c>
      <c r="D40" s="60">
        <v>0</v>
      </c>
      <c r="E40" s="60">
        <v>19800</v>
      </c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5">
        <f t="shared" si="0"/>
        <v>19800</v>
      </c>
      <c r="Q40" s="60">
        <v>0</v>
      </c>
      <c r="R40" s="60">
        <v>339740</v>
      </c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8">
        <f t="shared" si="1"/>
        <v>339740</v>
      </c>
      <c r="AD40" s="67">
        <f t="shared" si="2"/>
        <v>19800</v>
      </c>
    </row>
    <row r="41" spans="2:31">
      <c r="B41" s="57" t="s">
        <v>295</v>
      </c>
      <c r="C41" s="60">
        <v>0</v>
      </c>
      <c r="D41" s="60">
        <v>0</v>
      </c>
      <c r="E41" s="60">
        <v>339740</v>
      </c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5">
        <f t="shared" si="0"/>
        <v>339740</v>
      </c>
      <c r="Q41" s="60"/>
      <c r="R41" s="60">
        <v>19800</v>
      </c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8">
        <f t="shared" si="1"/>
        <v>19800</v>
      </c>
      <c r="AD41" s="67">
        <f t="shared" si="2"/>
        <v>319940</v>
      </c>
    </row>
    <row r="42" spans="2:31">
      <c r="B42" s="57" t="s">
        <v>29</v>
      </c>
      <c r="C42" s="60">
        <v>0</v>
      </c>
      <c r="D42" s="60">
        <v>6249</v>
      </c>
      <c r="E42" s="60">
        <v>6249</v>
      </c>
      <c r="F42" s="60" t="s">
        <v>239</v>
      </c>
      <c r="G42" s="60"/>
      <c r="H42" s="60"/>
      <c r="I42" s="60"/>
      <c r="J42" s="60"/>
      <c r="K42" s="60"/>
      <c r="L42" s="60"/>
      <c r="M42" s="60"/>
      <c r="N42" s="60"/>
      <c r="O42" s="60"/>
      <c r="P42" s="65">
        <f t="shared" ref="P42" si="3">SUM(D42:O42)</f>
        <v>12498</v>
      </c>
      <c r="Q42" s="60"/>
      <c r="R42" s="60">
        <v>6249</v>
      </c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8">
        <f t="shared" ref="AC42" si="4">SUM(Q42:AB42)</f>
        <v>6249</v>
      </c>
      <c r="AD42" s="67">
        <f t="shared" ref="AD42" si="5">SUM(C42+P42-AC42)</f>
        <v>6249</v>
      </c>
    </row>
    <row r="43" spans="2:31">
      <c r="B43" s="57" t="s">
        <v>63</v>
      </c>
      <c r="C43" s="60">
        <v>66696</v>
      </c>
      <c r="D43" s="60">
        <v>5600</v>
      </c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5">
        <f t="shared" si="0"/>
        <v>5600</v>
      </c>
      <c r="Q43" s="60">
        <v>0</v>
      </c>
      <c r="R43" s="60">
        <v>72296</v>
      </c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8">
        <f t="shared" si="1"/>
        <v>72296</v>
      </c>
      <c r="AD43" s="67">
        <f t="shared" si="2"/>
        <v>0</v>
      </c>
    </row>
    <row r="44" spans="2:31">
      <c r="B44" s="57" t="s">
        <v>296</v>
      </c>
      <c r="C44" s="60">
        <v>0</v>
      </c>
      <c r="D44" s="60"/>
      <c r="E44" s="60">
        <v>72296</v>
      </c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5">
        <f t="shared" si="0"/>
        <v>72296</v>
      </c>
      <c r="Q44" s="60"/>
      <c r="R44" s="60">
        <v>0</v>
      </c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8">
        <f t="shared" si="1"/>
        <v>0</v>
      </c>
      <c r="AD44" s="67">
        <f t="shared" si="2"/>
        <v>72296</v>
      </c>
    </row>
    <row r="45" spans="2:31">
      <c r="B45" s="57" t="s">
        <v>141</v>
      </c>
      <c r="C45" s="60">
        <v>818120.59</v>
      </c>
      <c r="D45" s="60">
        <v>0</v>
      </c>
      <c r="E45" s="60">
        <v>0</v>
      </c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5">
        <f t="shared" si="0"/>
        <v>0</v>
      </c>
      <c r="Q45" s="60"/>
      <c r="R45" s="60">
        <v>0</v>
      </c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8">
        <f t="shared" si="1"/>
        <v>0</v>
      </c>
      <c r="AD45" s="67">
        <f t="shared" si="2"/>
        <v>818120.59</v>
      </c>
    </row>
    <row r="46" spans="2:31" ht="24.75" thickBot="1">
      <c r="B46" s="61" t="s">
        <v>25</v>
      </c>
      <c r="C46" s="62">
        <f>SUM(C37:C45)</f>
        <v>1237615.92</v>
      </c>
      <c r="D46" s="60">
        <f>SUM(D37:D45)</f>
        <v>37931.009999999995</v>
      </c>
      <c r="E46" s="60">
        <f>SUM(E37:E45)</f>
        <v>451094.8</v>
      </c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5">
        <f>SUM(P37:P45)</f>
        <v>489025.81</v>
      </c>
      <c r="Q46" s="60">
        <f>SUM(Q37:Q45)</f>
        <v>8945.94</v>
      </c>
      <c r="R46" s="60">
        <f>SUM(R37:R45)</f>
        <v>464167.01</v>
      </c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8">
        <f>SUM(AC37:AC45)</f>
        <v>473112.95</v>
      </c>
      <c r="AD46" s="67">
        <f>SUM(AD37:AD45)</f>
        <v>1253528.78</v>
      </c>
      <c r="AE46" s="69">
        <f>SUM(C46+P46-AC46)</f>
        <v>1253528.78</v>
      </c>
    </row>
    <row r="47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44"/>
  <sheetViews>
    <sheetView topLeftCell="A25" workbookViewId="0">
      <selection activeCell="D21" sqref="D21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16"/>
      <c r="B1" s="116"/>
      <c r="C1" s="116"/>
    </row>
    <row r="2" spans="1:3" ht="21.75">
      <c r="A2" s="117" t="s">
        <v>160</v>
      </c>
      <c r="B2" s="118" t="s">
        <v>208</v>
      </c>
      <c r="C2" s="119"/>
    </row>
    <row r="3" spans="1:3" ht="21.75">
      <c r="A3" s="120" t="s">
        <v>209</v>
      </c>
      <c r="B3" s="121" t="s">
        <v>210</v>
      </c>
      <c r="C3" s="122"/>
    </row>
    <row r="4" spans="1:3" ht="21.75">
      <c r="A4" s="123"/>
      <c r="B4" s="124"/>
      <c r="C4" s="123"/>
    </row>
    <row r="5" spans="1:3" ht="21">
      <c r="A5" s="125" t="s">
        <v>299</v>
      </c>
      <c r="B5" s="125"/>
      <c r="C5" s="126">
        <v>34414306.270000003</v>
      </c>
    </row>
    <row r="6" spans="1:3" ht="21">
      <c r="A6" s="125" t="s">
        <v>211</v>
      </c>
      <c r="B6" s="125"/>
      <c r="C6" s="127">
        <v>0</v>
      </c>
    </row>
    <row r="7" spans="1:3" ht="21">
      <c r="A7" s="125"/>
      <c r="B7" s="125"/>
      <c r="C7" s="127">
        <f>SUM(C5:C6)</f>
        <v>34414306.270000003</v>
      </c>
    </row>
    <row r="8" spans="1:3" ht="21">
      <c r="A8" s="128" t="s">
        <v>212</v>
      </c>
      <c r="B8" s="128"/>
      <c r="C8" s="129"/>
    </row>
    <row r="9" spans="1:3" ht="21.75">
      <c r="A9" s="125" t="s">
        <v>213</v>
      </c>
      <c r="B9" s="125"/>
      <c r="C9" s="121"/>
    </row>
    <row r="10" spans="1:3" ht="21.75">
      <c r="A10" s="125" t="s">
        <v>214</v>
      </c>
      <c r="B10" s="130"/>
      <c r="C10" s="121"/>
    </row>
    <row r="11" spans="1:3" ht="21.75">
      <c r="A11" s="131"/>
      <c r="B11" s="132"/>
      <c r="C11" s="133"/>
    </row>
    <row r="12" spans="1:3" ht="21.75">
      <c r="A12" s="131" t="s">
        <v>215</v>
      </c>
      <c r="B12" s="132">
        <v>500</v>
      </c>
      <c r="C12" s="134"/>
    </row>
    <row r="13" spans="1:3" ht="21.75">
      <c r="A13" s="131" t="s">
        <v>216</v>
      </c>
      <c r="B13" s="132">
        <v>39678.550000000003</v>
      </c>
      <c r="C13" s="134"/>
    </row>
    <row r="14" spans="1:3" ht="21.75">
      <c r="A14" s="131" t="s">
        <v>300</v>
      </c>
      <c r="B14" s="132">
        <v>161000</v>
      </c>
      <c r="C14" s="135"/>
    </row>
    <row r="15" spans="1:3" ht="21.75">
      <c r="A15" s="131" t="s">
        <v>304</v>
      </c>
      <c r="B15" s="132">
        <v>199000</v>
      </c>
      <c r="C15" s="135"/>
    </row>
    <row r="16" spans="1:3" ht="21.75">
      <c r="A16" s="131" t="s">
        <v>305</v>
      </c>
      <c r="B16" s="132">
        <v>29000</v>
      </c>
      <c r="C16" s="135"/>
    </row>
    <row r="17" spans="1:3" ht="21.75">
      <c r="A17" s="131" t="s">
        <v>306</v>
      </c>
      <c r="B17" s="132">
        <v>101000</v>
      </c>
      <c r="C17" s="135"/>
    </row>
    <row r="18" spans="1:3" ht="21.75">
      <c r="A18" s="131" t="s">
        <v>307</v>
      </c>
      <c r="B18" s="132">
        <v>163000</v>
      </c>
      <c r="C18" s="135"/>
    </row>
    <row r="19" spans="1:3" ht="21.75">
      <c r="A19" s="131" t="s">
        <v>308</v>
      </c>
      <c r="B19" s="132">
        <v>3010.27</v>
      </c>
      <c r="C19" s="135"/>
    </row>
    <row r="20" spans="1:3" ht="21.75">
      <c r="A20" s="131" t="s">
        <v>309</v>
      </c>
      <c r="B20" s="132">
        <v>434.6</v>
      </c>
      <c r="C20" s="135"/>
    </row>
    <row r="21" spans="1:3" ht="21.75">
      <c r="A21" s="131" t="s">
        <v>310</v>
      </c>
      <c r="B21" s="132">
        <v>1590</v>
      </c>
      <c r="C21" s="135"/>
    </row>
    <row r="22" spans="1:3" ht="21.75">
      <c r="A22" s="131" t="s">
        <v>311</v>
      </c>
      <c r="B22" s="132">
        <v>4457.9399999999996</v>
      </c>
      <c r="C22" s="135"/>
    </row>
    <row r="23" spans="1:3" ht="21.75">
      <c r="A23" s="131"/>
      <c r="B23" s="132"/>
      <c r="C23" s="135">
        <v>702671.35999999999</v>
      </c>
    </row>
    <row r="24" spans="1:3" ht="21.75">
      <c r="A24" s="125" t="s">
        <v>217</v>
      </c>
      <c r="B24" s="136"/>
      <c r="C24" s="134">
        <v>0</v>
      </c>
    </row>
    <row r="25" spans="1:3" ht="21.75">
      <c r="A25" s="125" t="s">
        <v>218</v>
      </c>
      <c r="B25" s="136"/>
      <c r="C25" s="134"/>
    </row>
    <row r="26" spans="1:3" ht="21.75">
      <c r="A26" s="137" t="s">
        <v>219</v>
      </c>
      <c r="B26" s="136"/>
      <c r="C26" s="121"/>
    </row>
    <row r="27" spans="1:3" ht="23.25">
      <c r="A27" s="138" t="s">
        <v>301</v>
      </c>
      <c r="B27" s="139"/>
      <c r="C27" s="145">
        <f>C7-C23</f>
        <v>33711634.910000004</v>
      </c>
    </row>
    <row r="28" spans="1:3" ht="21">
      <c r="A28" s="117" t="s">
        <v>220</v>
      </c>
      <c r="B28" s="140" t="s">
        <v>221</v>
      </c>
      <c r="C28" s="117"/>
    </row>
    <row r="29" spans="1:3" ht="21">
      <c r="A29" s="128"/>
      <c r="B29" s="141"/>
      <c r="C29" s="128"/>
    </row>
    <row r="30" spans="1:3" ht="21">
      <c r="A30" s="142" t="s">
        <v>302</v>
      </c>
      <c r="B30" s="142" t="s">
        <v>303</v>
      </c>
      <c r="C30" s="128"/>
    </row>
    <row r="31" spans="1:3" ht="21">
      <c r="A31" s="138" t="s">
        <v>222</v>
      </c>
      <c r="B31" s="143" t="s">
        <v>223</v>
      </c>
      <c r="C31" s="138"/>
    </row>
    <row r="32" spans="1:3" ht="21">
      <c r="A32" s="128"/>
      <c r="B32" s="128"/>
      <c r="C32" s="128"/>
    </row>
    <row r="33" spans="1:3" ht="21">
      <c r="A33" s="128"/>
      <c r="B33" s="128"/>
      <c r="C33" s="128"/>
    </row>
    <row r="34" spans="1:3" ht="21">
      <c r="A34" s="128"/>
      <c r="B34" s="128"/>
      <c r="C34" s="128"/>
    </row>
    <row r="35" spans="1:3" ht="21">
      <c r="A35" s="128"/>
      <c r="B35" s="128"/>
      <c r="C35" s="128"/>
    </row>
    <row r="36" spans="1:3" ht="21.75">
      <c r="A36" s="116"/>
      <c r="B36" s="116"/>
      <c r="C36" s="116"/>
    </row>
    <row r="37" spans="1:3" ht="19.5" customHeight="1">
      <c r="A37" s="155" t="s">
        <v>224</v>
      </c>
      <c r="B37" s="155" t="s">
        <v>267</v>
      </c>
      <c r="C37" s="155"/>
    </row>
    <row r="38" spans="1:3" ht="19.5" customHeight="1">
      <c r="A38" s="155" t="s">
        <v>265</v>
      </c>
      <c r="B38" s="155" t="s">
        <v>268</v>
      </c>
      <c r="C38" s="155"/>
    </row>
    <row r="39" spans="1:3" ht="19.5" customHeight="1">
      <c r="A39" s="155" t="s">
        <v>266</v>
      </c>
      <c r="B39" s="155" t="s">
        <v>269</v>
      </c>
      <c r="C39" s="155"/>
    </row>
    <row r="40" spans="1:3" s="146" customFormat="1" ht="19.5" customHeight="1">
      <c r="A40" s="155"/>
      <c r="B40" s="155"/>
      <c r="C40" s="155"/>
    </row>
    <row r="41" spans="1:3" s="146" customFormat="1" ht="19.5" customHeight="1">
      <c r="A41" s="155"/>
      <c r="B41" s="155"/>
      <c r="C41" s="155"/>
    </row>
    <row r="42" spans="1:3" ht="19.5" customHeight="1">
      <c r="A42" s="155"/>
      <c r="B42" s="155" t="s">
        <v>267</v>
      </c>
      <c r="C42" s="155"/>
    </row>
    <row r="43" spans="1:3" ht="19.5" customHeight="1">
      <c r="A43" s="155"/>
      <c r="B43" s="155" t="s">
        <v>270</v>
      </c>
      <c r="C43" s="155"/>
    </row>
    <row r="44" spans="1:3" ht="19.5" customHeight="1">
      <c r="A44" s="155"/>
      <c r="B44" s="155" t="s">
        <v>271</v>
      </c>
      <c r="C44" s="155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86"/>
  <sheetViews>
    <sheetView tabSelected="1" topLeftCell="A46" workbookViewId="0">
      <selection activeCell="D40" sqref="D40"/>
    </sheetView>
  </sheetViews>
  <sheetFormatPr defaultColWidth="36.625" defaultRowHeight="14.25"/>
  <cols>
    <col min="1" max="1" width="47.5" style="114" customWidth="1"/>
    <col min="2" max="2" width="12.375" style="114" customWidth="1"/>
    <col min="3" max="4" width="14.375" style="115" customWidth="1"/>
    <col min="5" max="16384" width="36.625" style="114"/>
  </cols>
  <sheetData>
    <row r="1" spans="1:7" s="91" customFormat="1" ht="26.25">
      <c r="A1" s="275" t="s">
        <v>160</v>
      </c>
      <c r="B1" s="275"/>
      <c r="C1" s="275"/>
      <c r="D1" s="275"/>
      <c r="E1" s="90"/>
      <c r="G1" s="92"/>
    </row>
    <row r="2" spans="1:7" s="91" customFormat="1" ht="26.25">
      <c r="A2" s="275" t="s">
        <v>206</v>
      </c>
      <c r="B2" s="275"/>
      <c r="C2" s="275"/>
      <c r="D2" s="275"/>
      <c r="E2" s="90"/>
      <c r="G2" s="92"/>
    </row>
    <row r="3" spans="1:7" s="91" customFormat="1" ht="26.25">
      <c r="A3" s="275" t="s">
        <v>207</v>
      </c>
      <c r="B3" s="275"/>
      <c r="C3" s="275"/>
      <c r="D3" s="275"/>
      <c r="E3" s="90"/>
      <c r="G3" s="92"/>
    </row>
    <row r="4" spans="1:7" s="91" customFormat="1" ht="27" thickBot="1">
      <c r="A4" s="275" t="s">
        <v>312</v>
      </c>
      <c r="B4" s="275"/>
      <c r="C4" s="275"/>
      <c r="D4" s="275"/>
      <c r="E4" s="90"/>
      <c r="G4" s="92"/>
    </row>
    <row r="5" spans="1:7" s="91" customFormat="1" ht="27" thickBot="1">
      <c r="A5" s="174" t="s">
        <v>2</v>
      </c>
      <c r="B5" s="174" t="s">
        <v>3</v>
      </c>
      <c r="C5" s="175" t="s">
        <v>167</v>
      </c>
      <c r="D5" s="175" t="s">
        <v>168</v>
      </c>
      <c r="E5" s="90"/>
      <c r="F5" s="93"/>
      <c r="G5" s="93"/>
    </row>
    <row r="6" spans="1:7" s="91" customFormat="1" ht="26.25">
      <c r="A6" s="176" t="s">
        <v>169</v>
      </c>
      <c r="B6" s="177" t="s">
        <v>170</v>
      </c>
      <c r="C6" s="178">
        <v>0</v>
      </c>
      <c r="D6" s="178"/>
      <c r="E6" s="90"/>
      <c r="G6" s="92"/>
    </row>
    <row r="7" spans="1:7" s="91" customFormat="1" ht="26.25">
      <c r="A7" s="179" t="s">
        <v>169</v>
      </c>
      <c r="B7" s="180"/>
      <c r="C7" s="181">
        <v>0</v>
      </c>
      <c r="D7" s="181"/>
      <c r="E7" s="90"/>
      <c r="G7" s="92"/>
    </row>
    <row r="8" spans="1:7" s="91" customFormat="1" ht="26.25">
      <c r="A8" s="182" t="s">
        <v>171</v>
      </c>
      <c r="B8" s="183"/>
      <c r="C8" s="184"/>
      <c r="D8" s="184"/>
      <c r="E8" s="90"/>
      <c r="F8" s="93"/>
      <c r="G8" s="93"/>
    </row>
    <row r="9" spans="1:7" s="91" customFormat="1" ht="26.25">
      <c r="A9" s="185" t="s">
        <v>172</v>
      </c>
      <c r="B9" s="186" t="s">
        <v>173</v>
      </c>
      <c r="C9" s="187">
        <v>6202907.0300000003</v>
      </c>
      <c r="D9" s="187"/>
      <c r="E9" s="90"/>
      <c r="G9" s="92"/>
    </row>
    <row r="10" spans="1:7" s="91" customFormat="1" ht="26.25">
      <c r="A10" s="182" t="s">
        <v>174</v>
      </c>
      <c r="B10" s="183"/>
      <c r="C10" s="184"/>
      <c r="D10" s="184"/>
      <c r="E10" s="90"/>
      <c r="F10" s="93"/>
      <c r="G10" s="93"/>
    </row>
    <row r="11" spans="1:7" s="91" customFormat="1" ht="26.25">
      <c r="A11" s="185" t="s">
        <v>175</v>
      </c>
      <c r="B11" s="186" t="s">
        <v>173</v>
      </c>
      <c r="C11" s="187">
        <v>33711634.909999996</v>
      </c>
      <c r="D11" s="187"/>
      <c r="E11" s="90"/>
      <c r="F11" s="94">
        <f>C9+C11+C12</f>
        <v>39932662.530000001</v>
      </c>
      <c r="G11" s="93"/>
    </row>
    <row r="12" spans="1:7" s="91" customFormat="1" ht="26.25">
      <c r="A12" s="185" t="s">
        <v>176</v>
      </c>
      <c r="B12" s="186" t="s">
        <v>173</v>
      </c>
      <c r="C12" s="187">
        <v>18120.59</v>
      </c>
      <c r="D12" s="187"/>
      <c r="E12" s="90"/>
      <c r="G12" s="95"/>
    </row>
    <row r="13" spans="1:7" s="91" customFormat="1" ht="26.25">
      <c r="A13" s="185" t="s">
        <v>177</v>
      </c>
      <c r="B13" s="186" t="s">
        <v>178</v>
      </c>
      <c r="C13" s="187">
        <v>0</v>
      </c>
      <c r="D13" s="187" t="s">
        <v>179</v>
      </c>
      <c r="E13" s="90"/>
      <c r="F13" s="96"/>
      <c r="G13" s="92"/>
    </row>
    <row r="14" spans="1:7" s="91" customFormat="1" ht="26.25">
      <c r="A14" s="185" t="s">
        <v>180</v>
      </c>
      <c r="B14" s="186" t="s">
        <v>181</v>
      </c>
      <c r="C14" s="187">
        <v>7056</v>
      </c>
      <c r="D14" s="187" t="s">
        <v>179</v>
      </c>
      <c r="E14" s="90"/>
      <c r="F14" s="96"/>
      <c r="G14" s="92"/>
    </row>
    <row r="15" spans="1:7" s="91" customFormat="1" ht="26.25">
      <c r="A15" s="185" t="s">
        <v>182</v>
      </c>
      <c r="B15" s="186" t="s">
        <v>183</v>
      </c>
      <c r="C15" s="187">
        <f>5615200+21600</f>
        <v>5636800</v>
      </c>
      <c r="D15" s="187" t="s">
        <v>184</v>
      </c>
      <c r="E15" s="90"/>
      <c r="F15" s="96" t="s">
        <v>185</v>
      </c>
      <c r="G15" s="92"/>
    </row>
    <row r="16" spans="1:7" s="91" customFormat="1" ht="26.25">
      <c r="A16" s="185" t="s">
        <v>186</v>
      </c>
      <c r="B16" s="186"/>
      <c r="C16" s="187">
        <v>800000</v>
      </c>
      <c r="D16" s="187"/>
      <c r="E16" s="90"/>
      <c r="F16" s="96"/>
      <c r="G16" s="92"/>
    </row>
    <row r="17" spans="1:8" s="91" customFormat="1" ht="26.25">
      <c r="A17" s="185" t="s">
        <v>55</v>
      </c>
      <c r="B17" s="186" t="s">
        <v>187</v>
      </c>
      <c r="C17" s="187"/>
      <c r="D17" s="187">
        <v>6262200</v>
      </c>
      <c r="E17" s="90"/>
      <c r="F17" s="95"/>
      <c r="G17" s="95"/>
      <c r="H17" s="92"/>
    </row>
    <row r="18" spans="1:8" s="91" customFormat="1" ht="26.25">
      <c r="A18" s="185" t="s">
        <v>228</v>
      </c>
      <c r="B18" s="186" t="s">
        <v>188</v>
      </c>
      <c r="C18" s="187"/>
      <c r="D18" s="187">
        <v>13009.8</v>
      </c>
      <c r="E18" s="90"/>
      <c r="F18" s="96"/>
      <c r="G18" s="96"/>
    </row>
    <row r="19" spans="1:8" s="91" customFormat="1" ht="26.25">
      <c r="A19" s="185" t="s">
        <v>229</v>
      </c>
      <c r="B19" s="186" t="s">
        <v>189</v>
      </c>
      <c r="C19" s="187"/>
      <c r="D19" s="187">
        <v>4113.3900000000003</v>
      </c>
      <c r="E19" s="90"/>
      <c r="F19" s="97"/>
      <c r="G19" s="96"/>
    </row>
    <row r="20" spans="1:8" s="91" customFormat="1" ht="26.25">
      <c r="A20" s="185" t="s">
        <v>61</v>
      </c>
      <c r="B20" s="186" t="s">
        <v>190</v>
      </c>
      <c r="C20" s="187"/>
      <c r="D20" s="187">
        <v>19800</v>
      </c>
      <c r="E20" s="90"/>
      <c r="F20" s="97"/>
      <c r="G20" s="96"/>
    </row>
    <row r="21" spans="1:8" s="91" customFormat="1" ht="26.25">
      <c r="A21" s="185" t="s">
        <v>313</v>
      </c>
      <c r="B21" s="186" t="s">
        <v>191</v>
      </c>
      <c r="C21" s="187"/>
      <c r="D21" s="187">
        <v>319940</v>
      </c>
      <c r="E21" s="90"/>
      <c r="F21" s="97"/>
      <c r="G21" s="96"/>
    </row>
    <row r="22" spans="1:8" s="91" customFormat="1" ht="26.25">
      <c r="A22" s="185" t="s">
        <v>29</v>
      </c>
      <c r="B22" s="186" t="s">
        <v>230</v>
      </c>
      <c r="C22" s="187"/>
      <c r="D22" s="187">
        <v>6249</v>
      </c>
      <c r="E22" s="90"/>
      <c r="F22" s="97"/>
      <c r="G22" s="96"/>
    </row>
    <row r="23" spans="1:8" s="91" customFormat="1" ht="26.25">
      <c r="A23" s="185" t="s">
        <v>315</v>
      </c>
      <c r="B23" s="186" t="s">
        <v>191</v>
      </c>
      <c r="C23" s="187"/>
      <c r="D23" s="187">
        <v>72296</v>
      </c>
      <c r="E23" s="90"/>
      <c r="F23" s="98"/>
      <c r="G23" s="96"/>
    </row>
    <row r="24" spans="1:8" s="91" customFormat="1" ht="26.25">
      <c r="A24" s="185" t="s">
        <v>141</v>
      </c>
      <c r="B24" s="186" t="s">
        <v>314</v>
      </c>
      <c r="C24" s="187"/>
      <c r="D24" s="187">
        <v>818120.59</v>
      </c>
      <c r="E24" s="90"/>
      <c r="F24" s="98"/>
      <c r="G24" s="96"/>
    </row>
    <row r="25" spans="1:8" s="91" customFormat="1" ht="26.25">
      <c r="A25" s="185" t="s">
        <v>65</v>
      </c>
      <c r="B25" s="186" t="s">
        <v>192</v>
      </c>
      <c r="C25" s="187"/>
      <c r="D25" s="187">
        <v>20809607.079999998</v>
      </c>
      <c r="E25" s="90"/>
    </row>
    <row r="26" spans="1:8" s="91" customFormat="1" ht="26.25">
      <c r="A26" s="185" t="s">
        <v>193</v>
      </c>
      <c r="B26" s="186" t="s">
        <v>194</v>
      </c>
      <c r="C26" s="187"/>
      <c r="D26" s="187">
        <v>12207888.890000001</v>
      </c>
      <c r="E26" s="90"/>
      <c r="F26" s="96"/>
    </row>
    <row r="27" spans="1:8" s="91" customFormat="1" ht="26.25">
      <c r="A27" s="188" t="s">
        <v>78</v>
      </c>
      <c r="B27" s="189">
        <v>412103</v>
      </c>
      <c r="C27" s="187"/>
      <c r="D27" s="187">
        <v>38.799999999999997</v>
      </c>
      <c r="E27" s="90"/>
      <c r="F27" s="96"/>
    </row>
    <row r="28" spans="1:8" s="91" customFormat="1" ht="27" thickBot="1">
      <c r="A28" s="188" t="s">
        <v>80</v>
      </c>
      <c r="B28" s="201">
        <v>412106</v>
      </c>
      <c r="C28" s="187"/>
      <c r="D28" s="187">
        <v>168</v>
      </c>
      <c r="E28" s="90"/>
      <c r="F28" s="96"/>
    </row>
    <row r="29" spans="1:8" s="91" customFormat="1" ht="26.25">
      <c r="A29" s="188" t="s">
        <v>163</v>
      </c>
      <c r="B29" s="200">
        <v>412107</v>
      </c>
      <c r="C29" s="187"/>
      <c r="D29" s="187">
        <v>44040</v>
      </c>
      <c r="E29" s="90"/>
      <c r="F29" s="96"/>
    </row>
    <row r="30" spans="1:8" s="91" customFormat="1" ht="26.25">
      <c r="A30" s="188" t="s">
        <v>81</v>
      </c>
      <c r="B30" s="190">
        <v>412128</v>
      </c>
      <c r="C30" s="187"/>
      <c r="D30" s="187">
        <v>190</v>
      </c>
      <c r="E30" s="90"/>
      <c r="F30" s="96" t="s">
        <v>198</v>
      </c>
      <c r="G30" s="98"/>
      <c r="H30" s="92"/>
    </row>
    <row r="31" spans="1:8" s="91" customFormat="1" ht="26.25">
      <c r="A31" s="188" t="s">
        <v>83</v>
      </c>
      <c r="B31" s="199">
        <v>412210</v>
      </c>
      <c r="C31" s="187"/>
      <c r="D31" s="187">
        <v>735</v>
      </c>
      <c r="E31" s="90"/>
      <c r="F31" s="96"/>
      <c r="G31" s="98"/>
      <c r="H31" s="92"/>
    </row>
    <row r="32" spans="1:8" s="91" customFormat="1" ht="26.25">
      <c r="A32" s="188" t="s">
        <v>164</v>
      </c>
      <c r="B32" s="189">
        <v>412307</v>
      </c>
      <c r="C32" s="187"/>
      <c r="D32" s="187">
        <v>20</v>
      </c>
      <c r="E32" s="90"/>
      <c r="F32" s="96" t="s">
        <v>200</v>
      </c>
      <c r="G32" s="98"/>
      <c r="H32" s="92"/>
    </row>
    <row r="33" spans="1:6" s="91" customFormat="1" ht="26.25">
      <c r="A33" s="188" t="s">
        <v>90</v>
      </c>
      <c r="B33" s="189">
        <v>415999</v>
      </c>
      <c r="C33" s="187"/>
      <c r="D33" s="187">
        <v>24500</v>
      </c>
      <c r="E33" s="90"/>
      <c r="F33" s="96" t="s">
        <v>201</v>
      </c>
    </row>
    <row r="34" spans="1:6" s="91" customFormat="1" ht="26.25">
      <c r="A34" s="188" t="s">
        <v>95</v>
      </c>
      <c r="B34" s="189">
        <v>421002</v>
      </c>
      <c r="C34" s="187"/>
      <c r="D34" s="187">
        <v>706903.03</v>
      </c>
      <c r="E34" s="90"/>
      <c r="F34" s="96"/>
    </row>
    <row r="35" spans="1:6" s="91" customFormat="1" ht="26.25">
      <c r="A35" s="188" t="s">
        <v>96</v>
      </c>
      <c r="B35" s="189">
        <v>421004</v>
      </c>
      <c r="C35" s="187"/>
      <c r="D35" s="187">
        <v>487788.92</v>
      </c>
      <c r="E35" s="90"/>
      <c r="F35" s="96"/>
    </row>
    <row r="36" spans="1:6" s="91" customFormat="1" ht="26.25">
      <c r="A36" s="188" t="s">
        <v>98</v>
      </c>
      <c r="B36" s="189">
        <v>421006</v>
      </c>
      <c r="C36" s="187"/>
      <c r="D36" s="187">
        <v>252393.81</v>
      </c>
      <c r="E36" s="90"/>
      <c r="F36" s="96"/>
    </row>
    <row r="37" spans="1:6" s="91" customFormat="1" ht="26.25">
      <c r="A37" s="188" t="s">
        <v>99</v>
      </c>
      <c r="B37" s="189">
        <v>421007</v>
      </c>
      <c r="C37" s="187"/>
      <c r="D37" s="187">
        <v>667362.43000000005</v>
      </c>
      <c r="E37" s="90"/>
      <c r="F37" s="96"/>
    </row>
    <row r="38" spans="1:6" s="91" customFormat="1" ht="26.25">
      <c r="A38" s="188" t="s">
        <v>161</v>
      </c>
      <c r="B38" s="189">
        <v>421013</v>
      </c>
      <c r="C38" s="187"/>
      <c r="D38" s="187">
        <v>13132.13</v>
      </c>
      <c r="E38" s="90"/>
      <c r="F38" s="96" t="s">
        <v>204</v>
      </c>
    </row>
    <row r="39" spans="1:6" s="91" customFormat="1" ht="26.25">
      <c r="A39" s="188" t="s">
        <v>102</v>
      </c>
      <c r="B39" s="189">
        <v>421014</v>
      </c>
      <c r="C39" s="187"/>
      <c r="D39" s="187">
        <v>1167.57</v>
      </c>
      <c r="E39" s="90"/>
      <c r="F39" s="96"/>
    </row>
    <row r="40" spans="1:6" s="91" customFormat="1" ht="26.25">
      <c r="A40" s="188" t="s">
        <v>103</v>
      </c>
      <c r="B40" s="189">
        <v>421015</v>
      </c>
      <c r="C40" s="187"/>
      <c r="D40" s="187">
        <v>68998</v>
      </c>
      <c r="E40" s="90"/>
      <c r="F40" s="96"/>
    </row>
    <row r="41" spans="1:6" s="91" customFormat="1" ht="26.25">
      <c r="A41" s="188" t="s">
        <v>108</v>
      </c>
      <c r="B41" s="186"/>
      <c r="C41" s="187"/>
      <c r="D41" s="187"/>
      <c r="E41" s="90"/>
    </row>
    <row r="42" spans="1:6" s="91" customFormat="1" ht="26.25">
      <c r="A42" s="188" t="s">
        <v>109</v>
      </c>
      <c r="B42" s="186" t="s">
        <v>233</v>
      </c>
      <c r="C42" s="187"/>
      <c r="D42" s="187">
        <v>8405534</v>
      </c>
      <c r="E42" s="90"/>
    </row>
    <row r="43" spans="1:6" s="91" customFormat="1" ht="26.25">
      <c r="A43" s="191" t="s">
        <v>195</v>
      </c>
      <c r="B43" s="186" t="s">
        <v>196</v>
      </c>
      <c r="C43" s="187">
        <v>2027502</v>
      </c>
      <c r="D43" s="187"/>
      <c r="E43" s="90"/>
    </row>
    <row r="44" spans="1:6" s="91" customFormat="1" ht="26.25">
      <c r="A44" s="191" t="s">
        <v>231</v>
      </c>
      <c r="B44" s="186" t="s">
        <v>197</v>
      </c>
      <c r="C44" s="187">
        <v>385320</v>
      </c>
      <c r="D44" s="187"/>
      <c r="E44" s="90"/>
    </row>
    <row r="45" spans="1:6" s="91" customFormat="1" ht="26.25">
      <c r="A45" s="191" t="s">
        <v>232</v>
      </c>
      <c r="B45" s="186" t="s">
        <v>199</v>
      </c>
      <c r="C45" s="187">
        <v>1259598.94</v>
      </c>
      <c r="D45" s="187"/>
      <c r="E45" s="90"/>
    </row>
    <row r="46" spans="1:6" s="91" customFormat="1" ht="26.25">
      <c r="A46" s="191" t="s">
        <v>39</v>
      </c>
      <c r="B46" s="186" t="s">
        <v>202</v>
      </c>
      <c r="C46" s="187">
        <v>25013.5</v>
      </c>
      <c r="D46" s="187"/>
      <c r="E46" s="90"/>
      <c r="F46" s="96"/>
    </row>
    <row r="47" spans="1:6" s="91" customFormat="1" ht="26.25">
      <c r="A47" s="191" t="s">
        <v>41</v>
      </c>
      <c r="B47" s="186" t="s">
        <v>203</v>
      </c>
      <c r="C47" s="187">
        <v>383083.67</v>
      </c>
      <c r="D47" s="192"/>
      <c r="E47" s="90"/>
      <c r="F47" s="96"/>
    </row>
    <row r="48" spans="1:6" s="91" customFormat="1" ht="26.25">
      <c r="A48" s="191" t="s">
        <v>43</v>
      </c>
      <c r="B48" s="186" t="s">
        <v>234</v>
      </c>
      <c r="C48" s="187">
        <v>32110</v>
      </c>
      <c r="D48" s="192"/>
      <c r="E48" s="90"/>
      <c r="F48" s="96"/>
    </row>
    <row r="49" spans="1:11" s="91" customFormat="1" ht="26.25">
      <c r="A49" s="191" t="s">
        <v>45</v>
      </c>
      <c r="B49" s="186" t="s">
        <v>235</v>
      </c>
      <c r="C49" s="187">
        <v>39549.800000000003</v>
      </c>
      <c r="D49" s="192"/>
      <c r="E49" s="90"/>
      <c r="F49" s="96"/>
    </row>
    <row r="50" spans="1:11" s="91" customFormat="1" ht="27" thickBot="1">
      <c r="A50" s="191" t="s">
        <v>53</v>
      </c>
      <c r="B50" s="186" t="s">
        <v>236</v>
      </c>
      <c r="C50" s="187">
        <v>677500</v>
      </c>
      <c r="D50" s="193"/>
      <c r="E50" s="90"/>
      <c r="F50" s="96"/>
      <c r="G50" s="96"/>
    </row>
    <row r="51" spans="1:11" s="91" customFormat="1" ht="27" thickBot="1">
      <c r="A51" s="194"/>
      <c r="B51" s="195"/>
      <c r="C51" s="196">
        <f>SUM(C7:C50)</f>
        <v>51206196.439999998</v>
      </c>
      <c r="D51" s="196">
        <f>SUM(D7:D50)</f>
        <v>51206196.440000005</v>
      </c>
      <c r="E51" s="99"/>
      <c r="F51" s="100"/>
      <c r="G51" s="101">
        <f>C51-D51</f>
        <v>0</v>
      </c>
      <c r="H51" s="102" t="s">
        <v>205</v>
      </c>
    </row>
    <row r="52" spans="1:11" s="91" customFormat="1" ht="27" thickTop="1">
      <c r="A52" s="197"/>
      <c r="B52" s="197"/>
      <c r="C52" s="198"/>
      <c r="D52" s="198"/>
      <c r="E52" s="90"/>
      <c r="K52" s="100"/>
    </row>
    <row r="53" spans="1:11" s="100" customFormat="1" ht="26.25">
      <c r="A53" s="99"/>
      <c r="B53" s="99"/>
      <c r="C53" s="103"/>
      <c r="D53" s="103"/>
      <c r="E53" s="90"/>
      <c r="F53" s="104"/>
      <c r="G53" s="104"/>
      <c r="H53" s="104"/>
      <c r="I53" s="91"/>
      <c r="J53" s="91"/>
      <c r="K53" s="91"/>
    </row>
    <row r="54" spans="1:11" s="100" customFormat="1" ht="26.25">
      <c r="A54" s="99"/>
      <c r="B54" s="99"/>
      <c r="C54" s="103"/>
      <c r="D54" s="103"/>
      <c r="E54" s="90"/>
      <c r="F54" s="104"/>
      <c r="G54" s="104"/>
      <c r="H54" s="104"/>
      <c r="I54" s="91"/>
      <c r="J54" s="91"/>
      <c r="K54" s="91"/>
    </row>
    <row r="55" spans="1:11" s="100" customFormat="1" ht="26.25">
      <c r="A55" s="99"/>
      <c r="B55" s="99"/>
      <c r="C55" s="103"/>
      <c r="D55" s="103"/>
      <c r="E55" s="90"/>
      <c r="F55" s="104"/>
      <c r="G55" s="104"/>
      <c r="H55" s="104"/>
      <c r="I55" s="91"/>
      <c r="J55" s="91"/>
      <c r="K55" s="91"/>
    </row>
    <row r="56" spans="1:11" s="100" customFormat="1" ht="26.25">
      <c r="A56" s="99"/>
      <c r="B56" s="99"/>
      <c r="C56" s="103"/>
      <c r="D56" s="103"/>
      <c r="E56" s="90"/>
      <c r="F56" s="104"/>
      <c r="G56" s="104"/>
      <c r="H56" s="104"/>
      <c r="I56" s="91"/>
      <c r="J56" s="91"/>
      <c r="K56" s="91"/>
    </row>
    <row r="57" spans="1:11" s="100" customFormat="1" ht="26.25">
      <c r="A57" s="99"/>
      <c r="B57" s="99"/>
      <c r="C57" s="103"/>
      <c r="D57" s="103"/>
      <c r="E57" s="90"/>
      <c r="F57" s="104"/>
      <c r="G57" s="104"/>
      <c r="H57" s="104"/>
      <c r="I57" s="91"/>
      <c r="J57" s="91"/>
      <c r="K57" s="91"/>
    </row>
    <row r="58" spans="1:11" s="100" customFormat="1" ht="26.25">
      <c r="A58" s="99"/>
      <c r="B58" s="99"/>
      <c r="C58" s="103"/>
      <c r="D58" s="103"/>
      <c r="E58" s="90"/>
      <c r="F58" s="104"/>
      <c r="G58" s="104"/>
      <c r="H58" s="104"/>
      <c r="I58" s="91"/>
      <c r="J58" s="91"/>
      <c r="K58" s="91"/>
    </row>
    <row r="59" spans="1:11" s="91" customFormat="1" ht="26.25">
      <c r="A59" s="155" t="s">
        <v>287</v>
      </c>
      <c r="B59" s="155" t="s">
        <v>288</v>
      </c>
      <c r="C59" s="155"/>
      <c r="D59" s="159"/>
      <c r="E59" s="90"/>
      <c r="F59" s="104"/>
      <c r="G59" s="104"/>
      <c r="H59" s="104"/>
      <c r="I59" s="104"/>
      <c r="J59" s="104"/>
    </row>
    <row r="60" spans="1:11" s="91" customFormat="1" ht="23.25">
      <c r="A60" s="155" t="s">
        <v>225</v>
      </c>
      <c r="B60" s="155" t="s">
        <v>268</v>
      </c>
      <c r="C60" s="155"/>
      <c r="D60" s="159"/>
      <c r="E60" s="104"/>
      <c r="F60" s="104"/>
      <c r="G60" s="104"/>
      <c r="H60" s="104"/>
      <c r="I60" s="104"/>
      <c r="J60" s="104"/>
      <c r="K60" s="104"/>
    </row>
    <row r="61" spans="1:11" s="104" customFormat="1" ht="23.25">
      <c r="A61" s="155" t="s">
        <v>226</v>
      </c>
      <c r="B61" s="155" t="s">
        <v>269</v>
      </c>
      <c r="C61" s="155"/>
      <c r="D61" s="160"/>
      <c r="F61" s="106"/>
      <c r="G61" s="106"/>
      <c r="H61" s="106"/>
    </row>
    <row r="62" spans="1:11" s="104" customFormat="1" ht="23.25">
      <c r="A62" s="155"/>
      <c r="B62" s="155"/>
      <c r="C62" s="155"/>
      <c r="D62" s="159"/>
      <c r="E62" s="106"/>
      <c r="F62" s="106"/>
      <c r="G62" s="106"/>
      <c r="H62" s="106"/>
      <c r="I62" s="106"/>
      <c r="J62" s="106"/>
    </row>
    <row r="63" spans="1:11" s="104" customFormat="1" ht="23.25">
      <c r="A63" s="155"/>
      <c r="B63" s="155"/>
      <c r="C63" s="155"/>
      <c r="D63" s="160"/>
      <c r="E63" s="106"/>
      <c r="F63" s="106"/>
      <c r="G63" s="106"/>
      <c r="H63" s="106"/>
      <c r="I63" s="106"/>
      <c r="J63" s="106"/>
      <c r="K63" s="106"/>
    </row>
    <row r="64" spans="1:11" s="106" customFormat="1" ht="24" customHeight="1">
      <c r="A64" s="155"/>
      <c r="B64" s="155" t="s">
        <v>289</v>
      </c>
      <c r="C64" s="155"/>
      <c r="D64" s="160"/>
      <c r="H64" s="109"/>
    </row>
    <row r="65" spans="1:11" s="106" customFormat="1" ht="24" customHeight="1">
      <c r="A65" s="155"/>
      <c r="B65" s="155" t="s">
        <v>270</v>
      </c>
      <c r="C65" s="155"/>
      <c r="D65" s="160"/>
    </row>
    <row r="66" spans="1:11" s="106" customFormat="1" ht="24" customHeight="1">
      <c r="A66" s="155"/>
      <c r="B66" s="155" t="s">
        <v>271</v>
      </c>
      <c r="C66" s="155"/>
      <c r="D66" s="160"/>
    </row>
    <row r="67" spans="1:11" s="106" customFormat="1" ht="18">
      <c r="C67" s="107"/>
      <c r="D67" s="107"/>
    </row>
    <row r="68" spans="1:11" s="106" customFormat="1" ht="18">
      <c r="C68" s="107"/>
      <c r="D68" s="107"/>
    </row>
    <row r="69" spans="1:11" s="106" customFormat="1" ht="18">
      <c r="C69" s="107"/>
      <c r="D69" s="107"/>
    </row>
    <row r="70" spans="1:11" s="106" customFormat="1" ht="21">
      <c r="C70" s="107"/>
      <c r="D70" s="107"/>
      <c r="E70" s="110"/>
      <c r="F70" s="110"/>
      <c r="G70" s="110"/>
      <c r="H70" s="110"/>
    </row>
    <row r="71" spans="1:11" s="106" customFormat="1" ht="23.25">
      <c r="B71" s="111"/>
      <c r="C71" s="107"/>
      <c r="D71" s="107"/>
      <c r="E71" s="110"/>
      <c r="F71" s="110"/>
      <c r="G71" s="110"/>
      <c r="H71" s="110"/>
      <c r="I71" s="110"/>
      <c r="J71" s="110"/>
    </row>
    <row r="72" spans="1:11" s="106" customFormat="1" ht="23.25">
      <c r="A72" s="110"/>
      <c r="B72" s="112"/>
      <c r="C72" s="113"/>
      <c r="D72" s="113"/>
      <c r="E72" s="110"/>
      <c r="F72" s="110"/>
      <c r="G72" s="110"/>
      <c r="H72" s="110"/>
      <c r="I72" s="110"/>
      <c r="J72" s="110"/>
      <c r="K72" s="110"/>
    </row>
    <row r="73" spans="1:11" s="106" customFormat="1" ht="23.25">
      <c r="A73" s="104"/>
      <c r="B73" s="104"/>
      <c r="C73" s="108"/>
      <c r="D73" s="108"/>
      <c r="E73" s="104"/>
      <c r="F73" s="104"/>
      <c r="G73" s="104"/>
      <c r="H73" s="104"/>
      <c r="I73" s="104"/>
      <c r="J73" s="104"/>
      <c r="K73" s="104"/>
    </row>
    <row r="74" spans="1:11" s="104" customFormat="1" ht="23.25">
      <c r="C74" s="108"/>
      <c r="D74" s="108"/>
      <c r="E74" s="106"/>
      <c r="F74" s="106"/>
      <c r="G74" s="106"/>
      <c r="H74" s="106"/>
    </row>
    <row r="75" spans="1:11" s="104" customFormat="1" ht="23.25">
      <c r="C75" s="108"/>
      <c r="D75" s="108"/>
      <c r="E75" s="106"/>
      <c r="F75" s="106"/>
      <c r="G75" s="106"/>
      <c r="H75" s="106"/>
      <c r="I75" s="106"/>
      <c r="J75" s="106"/>
    </row>
    <row r="76" spans="1:11" s="104" customFormat="1" ht="23.25">
      <c r="A76" s="106"/>
      <c r="B76" s="106"/>
      <c r="C76" s="107"/>
      <c r="D76" s="107"/>
      <c r="E76" s="106"/>
      <c r="F76" s="106"/>
      <c r="G76" s="106"/>
      <c r="H76" s="106"/>
      <c r="I76" s="106"/>
      <c r="J76" s="106"/>
      <c r="K76" s="106"/>
    </row>
    <row r="77" spans="1:11" s="106" customFormat="1" ht="18">
      <c r="C77" s="107"/>
      <c r="D77" s="107"/>
    </row>
    <row r="78" spans="1:11" s="106" customFormat="1" ht="18">
      <c r="C78" s="107"/>
      <c r="D78" s="107"/>
    </row>
    <row r="79" spans="1:11" s="106" customFormat="1" ht="18">
      <c r="C79" s="107"/>
      <c r="D79" s="107"/>
    </row>
    <row r="80" spans="1:11" s="106" customFormat="1" ht="18">
      <c r="C80" s="107"/>
      <c r="D80" s="107"/>
    </row>
    <row r="81" spans="1:11" s="106" customFormat="1" ht="18">
      <c r="C81" s="107"/>
      <c r="D81" s="107"/>
    </row>
    <row r="82" spans="1:11" s="106" customFormat="1" ht="18">
      <c r="C82" s="107"/>
      <c r="D82" s="107"/>
    </row>
    <row r="83" spans="1:11" s="106" customFormat="1" ht="26.25">
      <c r="A83" s="99"/>
      <c r="B83" s="99"/>
      <c r="C83" s="103"/>
      <c r="D83" s="103"/>
      <c r="E83" s="90"/>
      <c r="F83" s="114"/>
      <c r="G83" s="114"/>
      <c r="H83" s="114"/>
    </row>
    <row r="84" spans="1:11" s="106" customFormat="1" ht="26.25">
      <c r="A84" s="90"/>
      <c r="B84" s="90"/>
      <c r="C84" s="105"/>
      <c r="D84" s="105"/>
      <c r="E84" s="90"/>
      <c r="F84" s="114"/>
      <c r="G84" s="114"/>
      <c r="H84" s="114"/>
      <c r="I84" s="114"/>
      <c r="J84" s="114"/>
    </row>
    <row r="85" spans="1:11" s="106" customFormat="1" ht="26.25">
      <c r="A85" s="90"/>
      <c r="B85" s="90"/>
      <c r="C85" s="105"/>
      <c r="D85" s="105"/>
      <c r="E85" s="104"/>
      <c r="F85" s="114"/>
      <c r="G85" s="114"/>
      <c r="H85" s="114"/>
      <c r="I85" s="114"/>
      <c r="J85" s="114"/>
      <c r="K85" s="114"/>
    </row>
    <row r="86" spans="1:11" ht="23.25">
      <c r="A86" s="104"/>
      <c r="B86" s="104"/>
      <c r="C86" s="108"/>
      <c r="D86" s="108"/>
      <c r="E86" s="104"/>
    </row>
  </sheetData>
  <mergeCells count="4">
    <mergeCell ref="A1:D1"/>
    <mergeCell ref="A2:D2"/>
    <mergeCell ref="A4:D4"/>
    <mergeCell ref="A3:D3"/>
  </mergeCells>
  <pageMargins left="0.31496062992125984" right="0.19685039370078741" top="0.74803149606299213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หมายเหตุรายจ่ายค้างจ่าย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2017-02-10T03:04:35Z</cp:lastPrinted>
  <dcterms:modified xsi:type="dcterms:W3CDTF">2018-06-12T03:23:01Z</dcterms:modified>
</cp:coreProperties>
</file>