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I13" i="1"/>
  <c r="N13"/>
  <c r="C27" i="8"/>
  <c r="S46" i="5"/>
  <c r="F46"/>
  <c r="P44"/>
  <c r="AD44" s="1"/>
  <c r="AD41"/>
  <c r="AC44"/>
  <c r="AC41"/>
  <c r="R46"/>
  <c r="E46"/>
  <c r="P41"/>
  <c r="I23" i="1"/>
  <c r="N23"/>
  <c r="F19" i="2"/>
  <c r="C7" i="8"/>
  <c r="D55" i="7"/>
  <c r="C15"/>
  <c r="F11"/>
  <c r="F58" i="2"/>
  <c r="F61"/>
  <c r="F63"/>
  <c r="F64"/>
  <c r="F66"/>
  <c r="F70"/>
  <c r="F73"/>
  <c r="F77"/>
  <c r="F46"/>
  <c r="F47"/>
  <c r="F51"/>
  <c r="F52"/>
  <c r="F40"/>
  <c r="F32"/>
  <c r="F26"/>
  <c r="F23"/>
  <c r="F15"/>
  <c r="F20"/>
  <c r="F10"/>
  <c r="F11"/>
  <c r="F9"/>
  <c r="H24" i="1"/>
  <c r="A24"/>
  <c r="I46"/>
  <c r="I36"/>
  <c r="I14"/>
  <c r="N46"/>
  <c r="N36"/>
  <c r="P17"/>
  <c r="P18"/>
  <c r="H36"/>
  <c r="A36"/>
  <c r="H14"/>
  <c r="A14"/>
  <c r="H13"/>
  <c r="A13"/>
  <c r="N14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3" i="2"/>
  <c r="AD38" i="5" l="1"/>
  <c r="AD45"/>
  <c r="I47" i="1"/>
  <c r="I24"/>
  <c r="N47"/>
  <c r="N24"/>
  <c r="AD39" i="5"/>
  <c r="F83" i="2"/>
  <c r="C55" i="7"/>
  <c r="G55" s="1"/>
  <c r="AD42" i="5"/>
  <c r="AD40"/>
  <c r="P46"/>
  <c r="AD43"/>
  <c r="AD37"/>
  <c r="AC46"/>
  <c r="D12" i="2"/>
  <c r="D53"/>
  <c r="D83"/>
  <c r="F53"/>
  <c r="E53"/>
  <c r="F34"/>
  <c r="E34"/>
  <c r="D34"/>
  <c r="F30"/>
  <c r="E30"/>
  <c r="D30"/>
  <c r="F27"/>
  <c r="E27"/>
  <c r="D27"/>
  <c r="F24"/>
  <c r="E24"/>
  <c r="D24"/>
  <c r="F12"/>
  <c r="E12"/>
  <c r="I48" i="1" l="1"/>
  <c r="I49" s="1"/>
  <c r="N48"/>
  <c r="N49" s="1"/>
  <c r="D84" i="2"/>
  <c r="AD46" i="5"/>
  <c r="AE46"/>
  <c r="F84" i="2"/>
  <c r="E84"/>
</calcChain>
</file>

<file path=xl/sharedStrings.xml><?xml version="1.0" encoding="utf-8"?>
<sst xmlns="http://schemas.openxmlformats.org/spreadsheetml/2006/main" count="582" uniqueCount="318">
  <si>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</si>
  <si>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</si>
  <si>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</si>
  <si>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</si>
  <si>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</si>
  <si>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</si>
  <si>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</si>
  <si>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</si>
  <si>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</si>
  <si>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</si>
  <si>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</si>
  <si>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</si>
  <si>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</si>
  <si>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</si>
  <si>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</si>
  <si>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</si>
  <si>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</si>
  <si>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</si>
  <si>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</si>
  <si>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</si>
  <si>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</si>
  <si>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</si>
  <si>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</si>
  <si>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</si>
  <si>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</si>
  <si>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</si>
  <si>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</si>
  <si>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</si>
  <si>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</si>
  <si>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</si>
  <si>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</si>
  <si>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</si>
  <si>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</si>
  <si>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</si>
  <si>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</si>
  <si>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</si>
  <si>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</si>
  <si>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</si>
  <si>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</si>
  <si>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</si>
  <si>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</si>
  <si>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</si>
  <si>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</si>
  <si>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</si>
  <si>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</si>
  <si>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</si>
  <si>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</si>
  <si>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</si>
  <si>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</si>
  <si>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</si>
  <si>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</si>
  <si>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</si>
  <si>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</si>
  <si>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</si>
  <si>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</si>
  <si>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</si>
  <si>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</si>
  <si>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</si>
  <si>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</si>
  <si>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</si>
  <si>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</si>
  <si>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</si>
  <si>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</si>
  <si>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</si>
  <si>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</si>
  <si>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</si>
  <si>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</si>
  <si>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</si>
  <si>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</si>
  <si>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</si>
  <si>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</si>
  <si>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</si>
  <si>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</si>
  <si>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</si>
  <si>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</si>
  <si>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</si>
  <si>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</si>
  <si>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</si>
  <si>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</si>
  <si>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</si>
  <si>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</si>
  <si>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</si>
  <si>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</si>
  <si>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</si>
  <si>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</si>
  <si>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</si>
  <si>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</si>
  <si>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</si>
  <si>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</si>
  <si>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</si>
  <si>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</si>
  <si>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</si>
  <si>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</si>
  <si>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</si>
  <si>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</si>
  <si>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</si>
  <si>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</si>
  <si>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</si>
  <si>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</si>
  <si>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</si>
  <si>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</si>
  <si>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</si>
  <si>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</si>
  <si>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</si>
  <si>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</si>
  <si>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</si>
  <si>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</si>
  <si>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</si>
  <si>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</si>
  <si>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</si>
  <si>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</si>
  <si>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</si>
  <si>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</si>
  <si>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</si>
  <si>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</si>
  <si>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</si>
  <si>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</si>
  <si>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</si>
  <si>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</si>
  <si>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</si>
  <si>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</si>
  <si>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</si>
  <si>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</si>
  <si>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</si>
  <si>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</si>
  <si>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</si>
  <si>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</si>
  <si>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</si>
  <si>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</si>
  <si>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</si>
  <si>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</si>
  <si>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</si>
  <si>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</si>
  <si>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</si>
  <si>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</si>
  <si>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</si>
  <si>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</si>
  <si>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</si>
  <si>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</si>
  <si>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</si>
  <si>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</si>
  <si>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</si>
  <si>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</si>
  <si>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</si>
  <si>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</si>
  <si>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</si>
  <si>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</si>
  <si>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</si>
  <si>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</si>
  <si>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</si>
  <si>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</si>
  <si>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</si>
  <si>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</si>
  <si>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</si>
  <si>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</si>
  <si>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</si>
  <si>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</si>
  <si>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</si>
  <si>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</si>
  <si>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</si>
  <si>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</si>
  <si>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</si>
  <si>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</si>
  <si>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</si>
  <si>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</si>
  <si>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</si>
  <si>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</si>
  <si>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</si>
  <si>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</si>
  <si>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</si>
  <si>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</si>
  <si>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</si>
  <si>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</si>
  <si>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</si>
  <si>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</si>
  <si>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</si>
  <si>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</si>
  <si>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</si>
  <si>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</si>
  <si>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</si>
  <si>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</si>
  <si>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</si>
  <si>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</si>
  <si>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</si>
  <si>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</si>
  <si>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</si>
  <si>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</si>
  <si>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</si>
  <si>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</si>
  <si>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</si>
  <si>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</si>
  <si>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</si>
  <si>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</si>
  <si>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</si>
  <si>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</si>
  <si>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</si>
  <si>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</si>
  <si>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</si>
  <si>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</si>
  <si>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</si>
  <si>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</si>
  <si>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</si>
  <si>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</si>
  <si>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</si>
  <si>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</si>
  <si>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</si>
  <si>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</si>
  <si>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</si>
  <si>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</si>
  <si>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</si>
  <si>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</si>
  <si>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</si>
  <si>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</si>
  <si>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</si>
  <si>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</si>
  <si>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</si>
  <si>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รายการธนาคารบันทึกเงินฝากเกินยอดบัญชี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</si>
  <si>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</si>
  <si>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</si>
  <si>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</si>
  <si>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</si>
  <si>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</si>
  <si>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</si>
  <si>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</si>
  <si>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</si>
  <si>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</si>
  <si>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</si>
  <si>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</si>
  <si>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</si>
  <si>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</si>
  <si>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</si>
  <si>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</si>
  <si>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</si>
  <si>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</si>
  <si>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</si>
  <si>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</si>
  <si>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</si>
  <si>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</si>
  <si>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</si>
  <si>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</si>
  <si>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</si>
  <si>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</si>
  <si>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</si>
  <si>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</si>
  <si>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</si>
  <si>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</si>
  <si>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</si>
  <si>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</si>
  <si>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</si>
  <si>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</si>
  <si>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</si>
  <si>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</si>
  <si>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</si>
  <si>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</si>
  <si>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</si>
  <si>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</si>
  <si>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</si>
  <si>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</si>
  <si>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</si>
  <si>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</si>
  <si>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</si>
  <si>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</si>
  <si>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</si>
  <si>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</si>
  <si>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</si>
  <si>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</si>
  <si>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</si>
  <si>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</si>
  <si>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</si>
  <si>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</si>
  <si>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</si>
  <si>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</si>
  <si>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</si>
  <si>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</si>
  <si>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</si>
  <si>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</si>
  <si>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</si>
  <si>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</si>
  <si>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</si>
  <si>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</si>
  <si>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</si>
  <si>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</si>
  <si>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</si>
  <si>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</si>
  <si>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</si>
  <si>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</si>
  <si>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</si>
  <si>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</si>
  <si>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</si>
  <si>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</si>
  <si>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</si>
  <si>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</si>
  <si>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</si>
  <si>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</si>
  <si>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</si>
  <si>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</si>
  <si>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ณ   วันที่   31  ธันวาคม  2559</t>
  </si>
  <si>
    <t xml:space="preserve">ณ    31  ธันวาคม   2559     </t>
  </si>
  <si>
    <t>ณ    31  ธันวาคม  2559</t>
  </si>
  <si>
    <t>ยอดคงเหลือตามรายงานธนาคาร ณ วันที่  31  ธันวาคม  2559</t>
  </si>
  <si>
    <t>ยอดคงเหลือตามบัญชี ณ วันที่ 31 ธันวาคม  2559</t>
  </si>
  <si>
    <t>ลงชื่อ……...…………..…..วันที่    31 ธ.ค. 59</t>
  </si>
  <si>
    <t>20 ธ.ค.  59                                     20157427</t>
  </si>
  <si>
    <t>29 ธ.ค.  59                                     20157431</t>
  </si>
  <si>
    <t>29 ธ.ค.  59                                     20157432</t>
  </si>
  <si>
    <t>29 ธ.ค.  59                                     20157433</t>
  </si>
  <si>
    <t>29 ธ.ค.  59                                     20157434</t>
  </si>
  <si>
    <t>30 ธ.ค.  59                                     20157439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</si>
  <si>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</si>
  <si>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</si>
  <si>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</si>
  <si>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</si>
  <si>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</si>
  <si>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ปีงบประมาณ 2560  ประจำเดือน ธันวาคม  พ.ศ.2559</t>
  </si>
  <si>
    <t>ลูกหนี้ภาษีโรงเรือนและที่ดิน</t>
  </si>
  <si>
    <t>เงินเดือนสำหรับข้าราชการครูผู้ดูแลเด็กและค่าตอบแทน เงิน</t>
  </si>
  <si>
    <t>เพิ่มค่าครองชีพ เงินสมทบประกันสังคม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</si>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</sst>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28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3" fontId="12" fillId="0" borderId="19" xfId="0" applyNumberFormat="1" applyFont="1" applyBorder="1" applyAlignment="1">
      <alignment horizontal="right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22" xfId="0" applyFont="1" applyBorder="1" applyAlignment="1">
      <alignment horizontal="center"/>
    </xf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0" fontId="53" fillId="0" borderId="0" xfId="0" applyFont="1" applyBorder="1" applyAlignment="1">
      <alignment horizontal="center"/>
    </xf>
    <xf numFmtId="0" fontId="53" fillId="0" borderId="32" xfId="0" applyFont="1" applyBorder="1" applyAlignment="1">
      <alignment horizontal="center"/>
    </xf>
    <xf numFmtId="0" fontId="53" fillId="0" borderId="38" xfId="0" applyFont="1" applyBorder="1" applyAlignment="1">
      <alignment horizontal="center"/>
    </xf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0" fontId="52" fillId="0" borderId="42" xfId="0" applyFont="1" applyBorder="1"/>
    <xf numFmtId="49" fontId="52" fillId="0" borderId="0" xfId="0" applyNumberFormat="1" applyFont="1" applyBorder="1" applyAlignment="1">
      <alignment horizontal="center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58</xdr:row>
      <xdr:rowOff>9525</xdr:rowOff>
    </xdr:from>
    <xdr:to>
      <xdr:col>6</xdr:col>
      <xdr:colOff>314325</xdr:colOff>
      <xdr:row>64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58</xdr:row>
      <xdr:rowOff>19050</xdr:rowOff>
    </xdr:from>
    <xdr:to>
      <xdr:col>9</xdr:col>
      <xdr:colOff>123826</xdr:colOff>
      <xdr:row>64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57</xdr:row>
      <xdr:rowOff>171450</xdr:rowOff>
    </xdr:from>
    <xdr:to>
      <xdr:col>13</xdr:col>
      <xdr:colOff>0</xdr:colOff>
      <xdr:row>64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66</xdr:row>
      <xdr:rowOff>47625</xdr:rowOff>
    </xdr:from>
    <xdr:to>
      <xdr:col>13</xdr:col>
      <xdr:colOff>19050</xdr:colOff>
      <xdr:row>73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showGridLines="0" workbookViewId="0">
      <pane ySplit="3" topLeftCell="A4" activePane="bottomLeft" state="frozen"/>
      <selection pane="bottomLeft" activeCell="I12" sqref="I1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59"/>
      <c r="B1" s="231"/>
      <c r="C1" s="231"/>
      <c r="D1" s="231"/>
      <c r="E1" s="231"/>
      <c r="G1" s="260" t="s">
        <v>159</v>
      </c>
      <c r="H1" s="231"/>
      <c r="I1" s="231"/>
      <c r="J1" s="231"/>
      <c r="K1" s="231"/>
      <c r="O1" s="1"/>
    </row>
    <row r="2" spans="1:16" ht="21.2" customHeight="1">
      <c r="G2" s="261" t="s">
        <v>0</v>
      </c>
      <c r="H2" s="231"/>
      <c r="I2" s="231"/>
      <c r="J2" s="231"/>
      <c r="K2" s="231"/>
    </row>
    <row r="3" spans="1:16" ht="21.2" customHeight="1">
      <c r="G3" s="262" t="s">
        <v>313</v>
      </c>
      <c r="H3" s="231"/>
      <c r="I3" s="231"/>
      <c r="J3" s="231"/>
      <c r="K3" s="231"/>
    </row>
    <row r="4" spans="1:16">
      <c r="A4" s="263" t="s">
        <v>1</v>
      </c>
      <c r="B4" s="213"/>
      <c r="C4" s="213"/>
      <c r="D4" s="213"/>
      <c r="E4" s="213"/>
      <c r="F4" s="213"/>
      <c r="G4" s="213"/>
      <c r="H4" s="213"/>
      <c r="I4" s="214"/>
      <c r="J4" s="3" t="s">
        <v>2</v>
      </c>
      <c r="K4" s="264" t="s">
        <v>3</v>
      </c>
      <c r="L4" s="265"/>
      <c r="M4" s="266"/>
      <c r="N4" s="264" t="s">
        <v>4</v>
      </c>
      <c r="O4" s="265"/>
      <c r="P4" s="266"/>
    </row>
    <row r="5" spans="1:16" ht="40.5" customHeight="1">
      <c r="A5" s="263" t="s">
        <v>5</v>
      </c>
      <c r="B5" s="213"/>
      <c r="C5" s="214"/>
      <c r="E5" s="263" t="s">
        <v>6</v>
      </c>
      <c r="F5" s="213"/>
      <c r="G5" s="214"/>
      <c r="H5" s="2" t="s">
        <v>7</v>
      </c>
      <c r="I5" s="2" t="s">
        <v>8</v>
      </c>
      <c r="J5" s="4" t="s">
        <v>9</v>
      </c>
      <c r="K5" s="267" t="s">
        <v>9</v>
      </c>
      <c r="L5" s="268"/>
      <c r="M5" s="269"/>
      <c r="N5" s="267" t="s">
        <v>10</v>
      </c>
      <c r="O5" s="268"/>
      <c r="P5" s="269"/>
    </row>
    <row r="6" spans="1:16">
      <c r="A6" s="235" t="s">
        <v>9</v>
      </c>
      <c r="B6" s="213"/>
      <c r="C6" s="214"/>
      <c r="E6" s="225" t="s">
        <v>9</v>
      </c>
      <c r="F6" s="213"/>
      <c r="G6" s="214"/>
      <c r="H6" s="5" t="s">
        <v>9</v>
      </c>
      <c r="I6" s="6">
        <v>38126627.189999998</v>
      </c>
      <c r="J6" s="7" t="s">
        <v>11</v>
      </c>
      <c r="K6" s="235" t="s">
        <v>9</v>
      </c>
      <c r="L6" s="213"/>
      <c r="M6" s="214"/>
      <c r="N6" s="244">
        <v>39932662.530000001</v>
      </c>
      <c r="O6" s="245"/>
      <c r="P6" s="246"/>
    </row>
    <row r="7" spans="1:16">
      <c r="A7" s="244">
        <v>257000</v>
      </c>
      <c r="B7" s="245"/>
      <c r="C7" s="246"/>
      <c r="E7" s="225" t="s">
        <v>12</v>
      </c>
      <c r="F7" s="213"/>
      <c r="G7" s="214"/>
      <c r="H7" s="78">
        <v>257000</v>
      </c>
      <c r="I7" s="83">
        <v>705.6</v>
      </c>
      <c r="J7" s="8" t="s">
        <v>13</v>
      </c>
      <c r="K7" s="226" t="s">
        <v>14</v>
      </c>
      <c r="L7" s="213"/>
      <c r="M7" s="214"/>
      <c r="N7" s="227">
        <v>705.6</v>
      </c>
      <c r="O7" s="228"/>
      <c r="P7" s="229"/>
    </row>
    <row r="8" spans="1:16">
      <c r="A8" s="244">
        <v>311300</v>
      </c>
      <c r="B8" s="245"/>
      <c r="C8" s="246"/>
      <c r="E8" s="225" t="s">
        <v>12</v>
      </c>
      <c r="F8" s="213"/>
      <c r="G8" s="214"/>
      <c r="H8" s="78">
        <v>311300</v>
      </c>
      <c r="I8" s="83">
        <v>66530.8</v>
      </c>
      <c r="J8" s="8" t="s">
        <v>15</v>
      </c>
      <c r="K8" s="226" t="s">
        <v>16</v>
      </c>
      <c r="L8" s="213"/>
      <c r="M8" s="214"/>
      <c r="N8" s="244">
        <v>21339</v>
      </c>
      <c r="O8" s="245"/>
      <c r="P8" s="246"/>
    </row>
    <row r="9" spans="1:16">
      <c r="A9" s="244">
        <v>180000</v>
      </c>
      <c r="B9" s="245"/>
      <c r="C9" s="246"/>
      <c r="E9" s="225" t="s">
        <v>12</v>
      </c>
      <c r="F9" s="213"/>
      <c r="G9" s="214"/>
      <c r="H9" s="78">
        <v>180000</v>
      </c>
      <c r="I9" s="83" t="s">
        <v>12</v>
      </c>
      <c r="J9" s="8" t="s">
        <v>17</v>
      </c>
      <c r="K9" s="226" t="s">
        <v>18</v>
      </c>
      <c r="L9" s="213"/>
      <c r="M9" s="214"/>
      <c r="N9" s="225" t="s">
        <v>12</v>
      </c>
      <c r="O9" s="213"/>
      <c r="P9" s="214"/>
    </row>
    <row r="10" spans="1:16">
      <c r="A10" s="244">
        <v>65000</v>
      </c>
      <c r="B10" s="245"/>
      <c r="C10" s="246"/>
      <c r="E10" s="225" t="s">
        <v>12</v>
      </c>
      <c r="F10" s="213"/>
      <c r="G10" s="214"/>
      <c r="H10" s="78">
        <v>65000</v>
      </c>
      <c r="I10" s="83">
        <v>26500</v>
      </c>
      <c r="J10" s="8" t="s">
        <v>19</v>
      </c>
      <c r="K10" s="226" t="s">
        <v>20</v>
      </c>
      <c r="L10" s="213"/>
      <c r="M10" s="214"/>
      <c r="N10" s="244">
        <v>2000</v>
      </c>
      <c r="O10" s="245"/>
      <c r="P10" s="246"/>
    </row>
    <row r="11" spans="1:16">
      <c r="A11" s="244">
        <v>15092000</v>
      </c>
      <c r="B11" s="245"/>
      <c r="C11" s="246"/>
      <c r="E11" s="225" t="s">
        <v>12</v>
      </c>
      <c r="F11" s="213"/>
      <c r="G11" s="214"/>
      <c r="H11" s="78">
        <v>15092000</v>
      </c>
      <c r="I11" s="83">
        <v>2197745.89</v>
      </c>
      <c r="J11" s="8" t="s">
        <v>21</v>
      </c>
      <c r="K11" s="226" t="s">
        <v>22</v>
      </c>
      <c r="L11" s="213"/>
      <c r="M11" s="214"/>
      <c r="N11" s="244">
        <v>0</v>
      </c>
      <c r="O11" s="245"/>
      <c r="P11" s="246"/>
    </row>
    <row r="12" spans="1:16">
      <c r="A12" s="244">
        <v>28294700</v>
      </c>
      <c r="B12" s="245"/>
      <c r="C12" s="246"/>
      <c r="E12" s="225" t="s">
        <v>12</v>
      </c>
      <c r="F12" s="213"/>
      <c r="G12" s="214"/>
      <c r="H12" s="78">
        <v>28294700</v>
      </c>
      <c r="I12" s="83">
        <v>8405534</v>
      </c>
      <c r="J12" s="8" t="s">
        <v>23</v>
      </c>
      <c r="K12" s="226" t="s">
        <v>24</v>
      </c>
      <c r="L12" s="213"/>
      <c r="M12" s="214"/>
      <c r="N12" s="244">
        <v>0</v>
      </c>
      <c r="O12" s="245"/>
      <c r="P12" s="246"/>
    </row>
    <row r="13" spans="1:16">
      <c r="A13" s="255">
        <f>SUM(A7:A12)</f>
        <v>44200000</v>
      </c>
      <c r="B13" s="245"/>
      <c r="C13" s="246"/>
      <c r="E13" s="256" t="s">
        <v>12</v>
      </c>
      <c r="F13" s="257"/>
      <c r="G13" s="258"/>
      <c r="H13" s="79">
        <f>SUM(H7:H12)</f>
        <v>44200000</v>
      </c>
      <c r="I13" s="84">
        <f>SUM(I7:I12)</f>
        <v>10697016.289999999</v>
      </c>
      <c r="J13" s="10" t="s">
        <v>288</v>
      </c>
      <c r="K13" s="215" t="s">
        <v>26</v>
      </c>
      <c r="L13" s="213"/>
      <c r="M13" s="214"/>
      <c r="N13" s="216">
        <f>SUM(N7:N12)</f>
        <v>24044.6</v>
      </c>
      <c r="O13" s="213"/>
      <c r="P13" s="214"/>
    </row>
    <row r="14" spans="1:16">
      <c r="A14" s="216">
        <f>A13</f>
        <v>44200000</v>
      </c>
      <c r="B14" s="213"/>
      <c r="C14" s="214"/>
      <c r="E14" s="212" t="s">
        <v>12</v>
      </c>
      <c r="F14" s="213"/>
      <c r="G14" s="214"/>
      <c r="H14" s="79">
        <f>H13</f>
        <v>44200000</v>
      </c>
      <c r="I14" s="84">
        <f>I13</f>
        <v>10697016.289999999</v>
      </c>
      <c r="J14" s="10" t="s">
        <v>25</v>
      </c>
      <c r="K14" s="215" t="s">
        <v>26</v>
      </c>
      <c r="L14" s="213"/>
      <c r="M14" s="214"/>
      <c r="N14" s="216">
        <f>N13</f>
        <v>24044.6</v>
      </c>
      <c r="O14" s="213"/>
      <c r="P14" s="214"/>
    </row>
    <row r="15" spans="1:16">
      <c r="A15" s="254" t="s">
        <v>12</v>
      </c>
      <c r="B15" s="245"/>
      <c r="C15" s="246"/>
      <c r="E15" s="227">
        <v>0</v>
      </c>
      <c r="F15" s="228"/>
      <c r="G15" s="229"/>
      <c r="H15" s="5" t="s">
        <v>12</v>
      </c>
      <c r="I15" s="83">
        <v>42575.81</v>
      </c>
      <c r="J15" s="8" t="s">
        <v>27</v>
      </c>
      <c r="K15" s="226" t="s">
        <v>28</v>
      </c>
      <c r="L15" s="213"/>
      <c r="M15" s="214"/>
      <c r="N15" s="244">
        <v>3484</v>
      </c>
      <c r="O15" s="245"/>
      <c r="P15" s="246"/>
    </row>
    <row r="16" spans="1:16">
      <c r="A16" s="225" t="s">
        <v>12</v>
      </c>
      <c r="B16" s="213"/>
      <c r="C16" s="214"/>
      <c r="E16" s="227">
        <v>0</v>
      </c>
      <c r="F16" s="228"/>
      <c r="G16" s="229"/>
      <c r="H16" s="5" t="s">
        <v>12</v>
      </c>
      <c r="I16" s="83">
        <v>19800</v>
      </c>
      <c r="J16" s="8" t="s">
        <v>61</v>
      </c>
      <c r="K16" s="226">
        <v>230109</v>
      </c>
      <c r="L16" s="213"/>
      <c r="M16" s="214"/>
      <c r="N16" s="244">
        <v>0</v>
      </c>
      <c r="O16" s="245"/>
      <c r="P16" s="246"/>
    </row>
    <row r="17" spans="1:16" s="71" customFormat="1">
      <c r="A17" s="72"/>
      <c r="B17" s="252" t="s">
        <v>12</v>
      </c>
      <c r="C17" s="253"/>
      <c r="E17" s="225" t="s">
        <v>12</v>
      </c>
      <c r="F17" s="213"/>
      <c r="G17" s="214"/>
      <c r="H17" s="81">
        <v>0</v>
      </c>
      <c r="I17" s="83">
        <v>18747</v>
      </c>
      <c r="J17" s="8" t="s">
        <v>29</v>
      </c>
      <c r="K17" s="226">
        <v>230115</v>
      </c>
      <c r="L17" s="213"/>
      <c r="M17" s="214"/>
      <c r="N17" s="250">
        <v>6249</v>
      </c>
      <c r="O17" s="251"/>
      <c r="P17" s="86">
        <f>SUM(N17)</f>
        <v>6249</v>
      </c>
    </row>
    <row r="18" spans="1:16" s="71" customFormat="1">
      <c r="A18" s="72"/>
      <c r="B18" s="70"/>
      <c r="C18" s="80">
        <v>0</v>
      </c>
      <c r="E18" s="227">
        <v>0</v>
      </c>
      <c r="F18" s="228"/>
      <c r="G18" s="229"/>
      <c r="H18" s="81">
        <v>0</v>
      </c>
      <c r="I18" s="83">
        <v>5600</v>
      </c>
      <c r="J18" s="8" t="s">
        <v>62</v>
      </c>
      <c r="K18" s="226">
        <v>230116</v>
      </c>
      <c r="L18" s="213"/>
      <c r="M18" s="214"/>
      <c r="N18" s="250">
        <v>0</v>
      </c>
      <c r="O18" s="251"/>
      <c r="P18" s="86">
        <f>SUM(N18)</f>
        <v>0</v>
      </c>
    </row>
    <row r="19" spans="1:16" s="161" customFormat="1">
      <c r="A19" s="163"/>
      <c r="B19" s="162"/>
      <c r="C19" s="80">
        <v>0</v>
      </c>
      <c r="E19" s="241">
        <v>0</v>
      </c>
      <c r="F19" s="242"/>
      <c r="G19" s="243"/>
      <c r="H19" s="164">
        <v>0</v>
      </c>
      <c r="I19" s="165">
        <v>2220</v>
      </c>
      <c r="J19" s="8" t="s">
        <v>176</v>
      </c>
      <c r="K19" s="236">
        <v>110609</v>
      </c>
      <c r="L19" s="237"/>
      <c r="M19" s="238"/>
      <c r="N19" s="239">
        <v>0</v>
      </c>
      <c r="O19" s="240"/>
      <c r="P19" s="86"/>
    </row>
    <row r="20" spans="1:16" s="205" customFormat="1">
      <c r="A20" s="203"/>
      <c r="B20" s="202"/>
      <c r="C20" s="80">
        <v>0</v>
      </c>
      <c r="E20" s="207"/>
      <c r="F20" s="208"/>
      <c r="G20" s="209">
        <v>0</v>
      </c>
      <c r="H20" s="204">
        <v>0</v>
      </c>
      <c r="I20" s="206">
        <v>7056</v>
      </c>
      <c r="J20" s="8" t="s">
        <v>314</v>
      </c>
      <c r="K20" s="236">
        <v>110603</v>
      </c>
      <c r="L20" s="237"/>
      <c r="M20" s="238"/>
      <c r="N20" s="239">
        <v>7056</v>
      </c>
      <c r="O20" s="240"/>
      <c r="P20" s="86"/>
    </row>
    <row r="21" spans="1:16">
      <c r="A21" s="225" t="s">
        <v>12</v>
      </c>
      <c r="B21" s="213"/>
      <c r="C21" s="214"/>
      <c r="E21" s="225" t="s">
        <v>12</v>
      </c>
      <c r="F21" s="213"/>
      <c r="G21" s="214"/>
      <c r="H21" s="5" t="s">
        <v>12</v>
      </c>
      <c r="I21" s="85" t="s">
        <v>12</v>
      </c>
      <c r="J21" s="8" t="s">
        <v>30</v>
      </c>
      <c r="K21" s="226" t="s">
        <v>31</v>
      </c>
      <c r="L21" s="213"/>
      <c r="M21" s="214"/>
      <c r="N21" s="227">
        <v>0</v>
      </c>
      <c r="O21" s="228"/>
      <c r="P21" s="229"/>
    </row>
    <row r="22" spans="1:16" s="170" customFormat="1">
      <c r="A22" s="169"/>
      <c r="B22" s="252" t="s">
        <v>12</v>
      </c>
      <c r="C22" s="253"/>
      <c r="E22" s="225" t="s">
        <v>12</v>
      </c>
      <c r="F22" s="213"/>
      <c r="G22" s="214"/>
      <c r="H22" s="169" t="s">
        <v>12</v>
      </c>
      <c r="I22" s="172">
        <v>5189.7</v>
      </c>
      <c r="J22" s="8" t="s">
        <v>64</v>
      </c>
      <c r="K22" s="226">
        <v>310000</v>
      </c>
      <c r="L22" s="213"/>
      <c r="M22" s="214"/>
      <c r="N22" s="250">
        <v>500</v>
      </c>
      <c r="O22" s="251"/>
      <c r="P22" s="171"/>
    </row>
    <row r="23" spans="1:16" ht="14.25" customHeight="1">
      <c r="A23" s="225" t="s">
        <v>12</v>
      </c>
      <c r="B23" s="213"/>
      <c r="C23" s="214"/>
      <c r="E23" s="212" t="s">
        <v>12</v>
      </c>
      <c r="F23" s="213"/>
      <c r="G23" s="214"/>
      <c r="H23" s="9" t="s">
        <v>12</v>
      </c>
      <c r="I23" s="84">
        <f>SUM(I15:I22)</f>
        <v>101188.51</v>
      </c>
      <c r="J23" s="10" t="s">
        <v>25</v>
      </c>
      <c r="K23" s="215" t="s">
        <v>26</v>
      </c>
      <c r="L23" s="213"/>
      <c r="M23" s="214"/>
      <c r="N23" s="216">
        <f>SUM(N15:N22)</f>
        <v>17289</v>
      </c>
      <c r="O23" s="213"/>
      <c r="P23" s="214"/>
    </row>
    <row r="24" spans="1:16">
      <c r="A24" s="247">
        <f>SUM(A14:A23)</f>
        <v>44200000</v>
      </c>
      <c r="B24" s="221"/>
      <c r="C24" s="222"/>
      <c r="E24" s="248" t="s">
        <v>12</v>
      </c>
      <c r="F24" s="221"/>
      <c r="G24" s="222"/>
      <c r="H24" s="87">
        <f>SUM(H14:H23)</f>
        <v>44200000</v>
      </c>
      <c r="I24" s="87">
        <f>I14+I23</f>
        <v>10798204.799999999</v>
      </c>
      <c r="J24" s="11" t="s">
        <v>32</v>
      </c>
      <c r="K24" s="249" t="s">
        <v>26</v>
      </c>
      <c r="L24" s="221"/>
      <c r="M24" s="222"/>
      <c r="N24" s="247">
        <f>N14+N23</f>
        <v>41333.599999999999</v>
      </c>
      <c r="O24" s="221"/>
      <c r="P24" s="222"/>
    </row>
    <row r="25" spans="1:16">
      <c r="A25" s="244">
        <v>12222443</v>
      </c>
      <c r="B25" s="245"/>
      <c r="C25" s="246"/>
      <c r="E25" s="225" t="s">
        <v>12</v>
      </c>
      <c r="F25" s="213"/>
      <c r="G25" s="214"/>
      <c r="H25" s="78">
        <v>12222443</v>
      </c>
      <c r="I25" s="83">
        <v>3130651</v>
      </c>
      <c r="J25" s="8" t="s">
        <v>33</v>
      </c>
      <c r="K25" s="226" t="s">
        <v>34</v>
      </c>
      <c r="L25" s="213"/>
      <c r="M25" s="214"/>
      <c r="N25" s="244">
        <v>1103149</v>
      </c>
      <c r="O25" s="245"/>
      <c r="P25" s="246"/>
    </row>
    <row r="26" spans="1:16">
      <c r="A26" s="244">
        <v>2398320</v>
      </c>
      <c r="B26" s="245"/>
      <c r="C26" s="246"/>
      <c r="E26" s="225" t="s">
        <v>12</v>
      </c>
      <c r="F26" s="213"/>
      <c r="G26" s="214"/>
      <c r="H26" s="78">
        <v>2398320</v>
      </c>
      <c r="I26" s="83">
        <v>577980</v>
      </c>
      <c r="J26" s="8" t="s">
        <v>35</v>
      </c>
      <c r="K26" s="226" t="s">
        <v>36</v>
      </c>
      <c r="L26" s="213"/>
      <c r="M26" s="214"/>
      <c r="N26" s="244">
        <v>192660</v>
      </c>
      <c r="O26" s="245"/>
      <c r="P26" s="246"/>
    </row>
    <row r="27" spans="1:16">
      <c r="A27" s="244">
        <v>8594800</v>
      </c>
      <c r="B27" s="245"/>
      <c r="C27" s="246"/>
      <c r="E27" s="227">
        <v>0</v>
      </c>
      <c r="F27" s="228"/>
      <c r="G27" s="229"/>
      <c r="H27" s="78">
        <v>8594800</v>
      </c>
      <c r="I27" s="83">
        <v>1915498.94</v>
      </c>
      <c r="J27" s="8" t="s">
        <v>37</v>
      </c>
      <c r="K27" s="226" t="s">
        <v>38</v>
      </c>
      <c r="L27" s="213"/>
      <c r="M27" s="214"/>
      <c r="N27" s="244">
        <v>655900</v>
      </c>
      <c r="O27" s="245"/>
      <c r="P27" s="246"/>
    </row>
    <row r="28" spans="1:16">
      <c r="A28" s="244">
        <v>949000</v>
      </c>
      <c r="B28" s="245"/>
      <c r="C28" s="246"/>
      <c r="E28" s="225" t="s">
        <v>12</v>
      </c>
      <c r="F28" s="213"/>
      <c r="G28" s="214"/>
      <c r="H28" s="78">
        <v>949000</v>
      </c>
      <c r="I28" s="83">
        <v>37370.25</v>
      </c>
      <c r="J28" s="8" t="s">
        <v>39</v>
      </c>
      <c r="K28" s="226" t="s">
        <v>40</v>
      </c>
      <c r="L28" s="213"/>
      <c r="M28" s="214"/>
      <c r="N28" s="244">
        <v>12356.75</v>
      </c>
      <c r="O28" s="245"/>
      <c r="P28" s="246"/>
    </row>
    <row r="29" spans="1:16">
      <c r="A29" s="244">
        <v>5737700</v>
      </c>
      <c r="B29" s="245"/>
      <c r="C29" s="246"/>
      <c r="E29" s="227">
        <v>0</v>
      </c>
      <c r="F29" s="228"/>
      <c r="G29" s="229"/>
      <c r="H29" s="78">
        <v>5737700</v>
      </c>
      <c r="I29" s="83">
        <v>990514.92</v>
      </c>
      <c r="J29" s="8" t="s">
        <v>41</v>
      </c>
      <c r="K29" s="226" t="s">
        <v>42</v>
      </c>
      <c r="L29" s="213"/>
      <c r="M29" s="214"/>
      <c r="N29" s="244">
        <v>607431.25</v>
      </c>
      <c r="O29" s="245"/>
      <c r="P29" s="246"/>
    </row>
    <row r="30" spans="1:16">
      <c r="A30" s="244">
        <v>3146737</v>
      </c>
      <c r="B30" s="245"/>
      <c r="C30" s="246"/>
      <c r="E30" s="225" t="s">
        <v>12</v>
      </c>
      <c r="F30" s="213"/>
      <c r="G30" s="214"/>
      <c r="H30" s="78">
        <v>3146737</v>
      </c>
      <c r="I30" s="83">
        <v>79148</v>
      </c>
      <c r="J30" s="8" t="s">
        <v>43</v>
      </c>
      <c r="K30" s="226" t="s">
        <v>44</v>
      </c>
      <c r="L30" s="213"/>
      <c r="M30" s="214"/>
      <c r="N30" s="244">
        <v>47038</v>
      </c>
      <c r="O30" s="245"/>
      <c r="P30" s="246"/>
    </row>
    <row r="31" spans="1:16">
      <c r="A31" s="244">
        <v>460000</v>
      </c>
      <c r="B31" s="245"/>
      <c r="C31" s="246"/>
      <c r="E31" s="225" t="s">
        <v>12</v>
      </c>
      <c r="F31" s="213"/>
      <c r="G31" s="214"/>
      <c r="H31" s="78">
        <v>460000</v>
      </c>
      <c r="I31" s="83">
        <v>58205.45</v>
      </c>
      <c r="J31" s="8" t="s">
        <v>45</v>
      </c>
      <c r="K31" s="226" t="s">
        <v>46</v>
      </c>
      <c r="L31" s="213"/>
      <c r="M31" s="214"/>
      <c r="N31" s="244">
        <v>18655.650000000001</v>
      </c>
      <c r="O31" s="245"/>
      <c r="P31" s="246"/>
    </row>
    <row r="32" spans="1:16">
      <c r="A32" s="244">
        <v>416000</v>
      </c>
      <c r="B32" s="245"/>
      <c r="C32" s="246"/>
      <c r="E32" s="225" t="s">
        <v>12</v>
      </c>
      <c r="F32" s="213"/>
      <c r="G32" s="214"/>
      <c r="H32" s="78">
        <v>416000</v>
      </c>
      <c r="I32" s="83">
        <v>5670</v>
      </c>
      <c r="J32" s="8" t="s">
        <v>47</v>
      </c>
      <c r="K32" s="226" t="s">
        <v>48</v>
      </c>
      <c r="L32" s="213"/>
      <c r="M32" s="214"/>
      <c r="N32" s="225">
        <v>5670</v>
      </c>
      <c r="O32" s="213"/>
      <c r="P32" s="214"/>
    </row>
    <row r="33" spans="1:16">
      <c r="A33" s="244">
        <v>7469000</v>
      </c>
      <c r="B33" s="245"/>
      <c r="C33" s="246"/>
      <c r="E33" s="225" t="s">
        <v>12</v>
      </c>
      <c r="F33" s="213"/>
      <c r="G33" s="214"/>
      <c r="H33" s="78">
        <v>7469000</v>
      </c>
      <c r="I33" s="83">
        <v>192000</v>
      </c>
      <c r="J33" s="8" t="s">
        <v>49</v>
      </c>
      <c r="K33" s="226" t="s">
        <v>50</v>
      </c>
      <c r="L33" s="213"/>
      <c r="M33" s="214"/>
      <c r="N33" s="225">
        <v>192000</v>
      </c>
      <c r="O33" s="213"/>
      <c r="P33" s="214"/>
    </row>
    <row r="34" spans="1:16">
      <c r="A34" s="244">
        <v>25000</v>
      </c>
      <c r="B34" s="245"/>
      <c r="C34" s="246"/>
      <c r="E34" s="225" t="s">
        <v>12</v>
      </c>
      <c r="F34" s="213"/>
      <c r="G34" s="214"/>
      <c r="H34" s="78">
        <v>25000</v>
      </c>
      <c r="I34" s="83" t="s">
        <v>12</v>
      </c>
      <c r="J34" s="8" t="s">
        <v>51</v>
      </c>
      <c r="K34" s="226" t="s">
        <v>52</v>
      </c>
      <c r="L34" s="213"/>
      <c r="M34" s="214"/>
      <c r="N34" s="225" t="s">
        <v>12</v>
      </c>
      <c r="O34" s="213"/>
      <c r="P34" s="214"/>
    </row>
    <row r="35" spans="1:16">
      <c r="A35" s="244">
        <v>2781000</v>
      </c>
      <c r="B35" s="245"/>
      <c r="C35" s="246"/>
      <c r="E35" s="225" t="s">
        <v>12</v>
      </c>
      <c r="F35" s="213"/>
      <c r="G35" s="214"/>
      <c r="H35" s="78">
        <v>2781000</v>
      </c>
      <c r="I35" s="83">
        <v>677500</v>
      </c>
      <c r="J35" s="8" t="s">
        <v>53</v>
      </c>
      <c r="K35" s="226" t="s">
        <v>54</v>
      </c>
      <c r="L35" s="213"/>
      <c r="M35" s="214"/>
      <c r="N35" s="244">
        <v>0</v>
      </c>
      <c r="O35" s="245"/>
      <c r="P35" s="246"/>
    </row>
    <row r="36" spans="1:16">
      <c r="A36" s="216">
        <f>A25+A26+A27+A28+A29+A30+A31+A32+A33+A34+A35</f>
        <v>44200000</v>
      </c>
      <c r="B36" s="213"/>
      <c r="C36" s="214"/>
      <c r="E36" s="212" t="s">
        <v>12</v>
      </c>
      <c r="F36" s="213"/>
      <c r="G36" s="214"/>
      <c r="H36" s="79">
        <f>SUM(H25:H35)</f>
        <v>44200000</v>
      </c>
      <c r="I36" s="84">
        <f>SUM(I25:I35)</f>
        <v>7664538.5599999996</v>
      </c>
      <c r="J36" s="10" t="s">
        <v>25</v>
      </c>
      <c r="K36" s="215" t="s">
        <v>26</v>
      </c>
      <c r="L36" s="213"/>
      <c r="M36" s="214"/>
      <c r="N36" s="216">
        <f>SUM(N25:N35)</f>
        <v>2834860.65</v>
      </c>
      <c r="O36" s="213"/>
      <c r="P36" s="214"/>
    </row>
    <row r="37" spans="1:16">
      <c r="A37" s="225" t="s">
        <v>12</v>
      </c>
      <c r="B37" s="213"/>
      <c r="C37" s="214"/>
      <c r="E37" s="225" t="s">
        <v>12</v>
      </c>
      <c r="F37" s="213"/>
      <c r="G37" s="214"/>
      <c r="H37" s="5" t="s">
        <v>12</v>
      </c>
      <c r="I37" s="83">
        <v>4332517.5</v>
      </c>
      <c r="J37" s="8" t="s">
        <v>55</v>
      </c>
      <c r="K37" s="226" t="s">
        <v>56</v>
      </c>
      <c r="L37" s="213"/>
      <c r="M37" s="214"/>
      <c r="N37" s="244">
        <v>272436.5</v>
      </c>
      <c r="O37" s="245"/>
      <c r="P37" s="246"/>
    </row>
    <row r="38" spans="1:16">
      <c r="A38" s="225" t="s">
        <v>12</v>
      </c>
      <c r="B38" s="213"/>
      <c r="C38" s="214"/>
      <c r="E38" s="225" t="s">
        <v>12</v>
      </c>
      <c r="F38" s="213"/>
      <c r="G38" s="214"/>
      <c r="H38" s="5" t="s">
        <v>12</v>
      </c>
      <c r="I38" s="85" t="s">
        <v>12</v>
      </c>
      <c r="J38" s="8" t="s">
        <v>57</v>
      </c>
      <c r="K38" s="226" t="s">
        <v>58</v>
      </c>
      <c r="L38" s="213"/>
      <c r="M38" s="214"/>
      <c r="N38" s="227">
        <v>0</v>
      </c>
      <c r="O38" s="228"/>
      <c r="P38" s="229"/>
    </row>
    <row r="39" spans="1:16">
      <c r="A39" s="225" t="s">
        <v>12</v>
      </c>
      <c r="B39" s="213"/>
      <c r="C39" s="214"/>
      <c r="E39" s="225" t="s">
        <v>12</v>
      </c>
      <c r="F39" s="213"/>
      <c r="G39" s="214"/>
      <c r="H39" s="5" t="s">
        <v>12</v>
      </c>
      <c r="I39" s="83">
        <v>48037.75</v>
      </c>
      <c r="J39" s="8" t="s">
        <v>27</v>
      </c>
      <c r="K39" s="226" t="s">
        <v>28</v>
      </c>
      <c r="L39" s="213"/>
      <c r="M39" s="214"/>
      <c r="N39" s="244">
        <v>13009.8</v>
      </c>
      <c r="O39" s="245"/>
      <c r="P39" s="246"/>
    </row>
    <row r="40" spans="1:16">
      <c r="A40" s="225" t="s">
        <v>12</v>
      </c>
      <c r="B40" s="213"/>
      <c r="C40" s="214"/>
      <c r="E40" s="225" t="s">
        <v>12</v>
      </c>
      <c r="F40" s="213"/>
      <c r="G40" s="214"/>
      <c r="H40" s="5" t="s">
        <v>12</v>
      </c>
      <c r="I40" s="85" t="s">
        <v>12</v>
      </c>
      <c r="J40" s="8" t="s">
        <v>59</v>
      </c>
      <c r="K40" s="226" t="s">
        <v>60</v>
      </c>
      <c r="L40" s="213"/>
      <c r="M40" s="214"/>
      <c r="N40" s="227">
        <v>0</v>
      </c>
      <c r="O40" s="228"/>
      <c r="P40" s="229"/>
    </row>
    <row r="41" spans="1:16">
      <c r="A41" s="225" t="s">
        <v>12</v>
      </c>
      <c r="B41" s="213"/>
      <c r="C41" s="214"/>
      <c r="E41" s="225" t="s">
        <v>12</v>
      </c>
      <c r="F41" s="213"/>
      <c r="G41" s="214"/>
      <c r="H41" s="5" t="s">
        <v>12</v>
      </c>
      <c r="I41" s="83">
        <v>19800</v>
      </c>
      <c r="J41" s="8" t="s">
        <v>291</v>
      </c>
      <c r="K41" s="226">
        <v>230199</v>
      </c>
      <c r="L41" s="213"/>
      <c r="M41" s="214"/>
      <c r="N41" s="244">
        <v>0</v>
      </c>
      <c r="O41" s="245"/>
      <c r="P41" s="246"/>
    </row>
    <row r="42" spans="1:16" s="170" customFormat="1">
      <c r="A42" s="169"/>
      <c r="B42" s="166"/>
      <c r="C42" s="80">
        <v>0</v>
      </c>
      <c r="E42" s="241">
        <v>0</v>
      </c>
      <c r="F42" s="242"/>
      <c r="G42" s="243"/>
      <c r="H42" s="204">
        <v>0</v>
      </c>
      <c r="I42" s="167">
        <v>12498</v>
      </c>
      <c r="J42" s="8" t="s">
        <v>29</v>
      </c>
      <c r="K42" s="236">
        <v>230115</v>
      </c>
      <c r="L42" s="237"/>
      <c r="M42" s="238"/>
      <c r="N42" s="239">
        <v>6249</v>
      </c>
      <c r="O42" s="240"/>
      <c r="P42" s="168"/>
    </row>
    <row r="43" spans="1:16">
      <c r="A43" s="225" t="s">
        <v>12</v>
      </c>
      <c r="B43" s="213"/>
      <c r="C43" s="214"/>
      <c r="E43" s="225" t="s">
        <v>12</v>
      </c>
      <c r="F43" s="213"/>
      <c r="G43" s="214"/>
      <c r="H43" s="5" t="s">
        <v>12</v>
      </c>
      <c r="I43" s="85" t="s">
        <v>12</v>
      </c>
      <c r="J43" s="8" t="s">
        <v>295</v>
      </c>
      <c r="K43" s="226" t="s">
        <v>63</v>
      </c>
      <c r="L43" s="213"/>
      <c r="M43" s="214"/>
      <c r="N43" s="227">
        <v>0</v>
      </c>
      <c r="O43" s="228"/>
      <c r="P43" s="229"/>
    </row>
    <row r="44" spans="1:16">
      <c r="A44" s="225" t="s">
        <v>12</v>
      </c>
      <c r="B44" s="213"/>
      <c r="C44" s="214"/>
      <c r="E44" s="225" t="s">
        <v>12</v>
      </c>
      <c r="F44" s="213"/>
      <c r="G44" s="214"/>
      <c r="H44" s="5" t="s">
        <v>12</v>
      </c>
      <c r="I44" s="85" t="s">
        <v>12</v>
      </c>
      <c r="J44" s="8" t="s">
        <v>30</v>
      </c>
      <c r="K44" s="226" t="s">
        <v>31</v>
      </c>
      <c r="L44" s="213"/>
      <c r="M44" s="214"/>
      <c r="N44" s="227">
        <v>0</v>
      </c>
      <c r="O44" s="228"/>
      <c r="P44" s="229"/>
    </row>
    <row r="45" spans="1:16">
      <c r="A45" s="225" t="s">
        <v>12</v>
      </c>
      <c r="B45" s="213"/>
      <c r="C45" s="214"/>
      <c r="E45" s="225" t="s">
        <v>12</v>
      </c>
      <c r="F45" s="213"/>
      <c r="G45" s="214"/>
      <c r="H45" s="5" t="s">
        <v>12</v>
      </c>
      <c r="I45" s="85" t="s">
        <v>12</v>
      </c>
      <c r="J45" s="8" t="s">
        <v>64</v>
      </c>
      <c r="K45" s="226" t="s">
        <v>65</v>
      </c>
      <c r="L45" s="213"/>
      <c r="M45" s="214"/>
      <c r="N45" s="227">
        <v>0</v>
      </c>
      <c r="O45" s="228"/>
      <c r="P45" s="229"/>
    </row>
    <row r="46" spans="1:16">
      <c r="A46" s="212" t="s">
        <v>12</v>
      </c>
      <c r="B46" s="213"/>
      <c r="C46" s="214"/>
      <c r="E46" s="212" t="s">
        <v>12</v>
      </c>
      <c r="F46" s="213"/>
      <c r="G46" s="214"/>
      <c r="H46" s="9" t="s">
        <v>12</v>
      </c>
      <c r="I46" s="84">
        <f>SUM(I37:I45)</f>
        <v>4412853.25</v>
      </c>
      <c r="J46" s="10" t="s">
        <v>25</v>
      </c>
      <c r="K46" s="215" t="s">
        <v>26</v>
      </c>
      <c r="L46" s="213"/>
      <c r="M46" s="214"/>
      <c r="N46" s="216">
        <f>SUM(N37:N45)</f>
        <v>291695.3</v>
      </c>
      <c r="O46" s="213"/>
      <c r="P46" s="214"/>
    </row>
    <row r="47" spans="1:16">
      <c r="A47" s="217">
        <v>44200000</v>
      </c>
      <c r="B47" s="218"/>
      <c r="C47" s="219"/>
      <c r="E47" s="220" t="s">
        <v>12</v>
      </c>
      <c r="F47" s="221"/>
      <c r="G47" s="222"/>
      <c r="H47" s="82">
        <v>44200000</v>
      </c>
      <c r="I47" s="88">
        <f>I36+I46</f>
        <v>12077391.809999999</v>
      </c>
      <c r="J47" s="12" t="s">
        <v>66</v>
      </c>
      <c r="K47" s="223" t="s">
        <v>26</v>
      </c>
      <c r="L47" s="221"/>
      <c r="M47" s="222"/>
      <c r="N47" s="224">
        <f>N36+N46</f>
        <v>3126555.9499999997</v>
      </c>
      <c r="O47" s="221"/>
      <c r="P47" s="222"/>
    </row>
    <row r="48" spans="1:16">
      <c r="A48" s="212" t="s">
        <v>12</v>
      </c>
      <c r="B48" s="213"/>
      <c r="C48" s="214"/>
      <c r="E48" s="212" t="s">
        <v>12</v>
      </c>
      <c r="F48" s="213"/>
      <c r="G48" s="214"/>
      <c r="H48" s="9" t="s">
        <v>12</v>
      </c>
      <c r="I48" s="84">
        <f>I24-I47</f>
        <v>-1279187.0099999998</v>
      </c>
      <c r="J48" s="10" t="s">
        <v>67</v>
      </c>
      <c r="K48" s="215" t="s">
        <v>26</v>
      </c>
      <c r="L48" s="213"/>
      <c r="M48" s="214"/>
      <c r="N48" s="216">
        <f>N24-N47</f>
        <v>-3085222.3499999996</v>
      </c>
      <c r="O48" s="213"/>
      <c r="P48" s="214"/>
    </row>
    <row r="49" spans="1:16">
      <c r="A49" s="233" t="s">
        <v>9</v>
      </c>
      <c r="B49" s="213"/>
      <c r="C49" s="213"/>
      <c r="E49" s="234" t="s">
        <v>9</v>
      </c>
      <c r="F49" s="213"/>
      <c r="G49" s="213"/>
      <c r="H49" s="13" t="s">
        <v>9</v>
      </c>
      <c r="I49" s="201">
        <f>I6+I48</f>
        <v>36847440.18</v>
      </c>
      <c r="J49" s="9" t="s">
        <v>68</v>
      </c>
      <c r="K49" s="235" t="s">
        <v>9</v>
      </c>
      <c r="L49" s="213"/>
      <c r="M49" s="214"/>
      <c r="N49" s="216">
        <f>N6+N48</f>
        <v>36847440.18</v>
      </c>
      <c r="O49" s="213"/>
      <c r="P49" s="214"/>
    </row>
    <row r="50" spans="1:16" ht="0" hidden="1" customHeight="1"/>
    <row r="51" spans="1:16" ht="15.95" customHeight="1"/>
    <row r="52" spans="1:16" ht="19.7" customHeight="1">
      <c r="B52" s="230"/>
      <c r="C52" s="231"/>
    </row>
    <row r="53" spans="1:16" ht="0.6" customHeight="1"/>
    <row r="54" spans="1:16" ht="19.7" customHeight="1">
      <c r="C54" s="232"/>
      <c r="D54" s="231"/>
      <c r="E54" s="231"/>
      <c r="F54" s="231"/>
      <c r="G54" s="231"/>
      <c r="H54" s="231"/>
      <c r="I54" s="231"/>
      <c r="J54" s="231"/>
      <c r="K54" s="231"/>
      <c r="L54" s="231"/>
    </row>
  </sheetData>
  <mergeCells count="184"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15:C15"/>
    <mergeCell ref="E15:G15"/>
    <mergeCell ref="K15:M15"/>
    <mergeCell ref="N15:P15"/>
    <mergeCell ref="K18:M18"/>
    <mergeCell ref="N17:O17"/>
    <mergeCell ref="N18:O18"/>
    <mergeCell ref="B17:C17"/>
    <mergeCell ref="K17:M17"/>
    <mergeCell ref="E17:G17"/>
    <mergeCell ref="E18:G18"/>
    <mergeCell ref="A16:C16"/>
    <mergeCell ref="E16:G16"/>
    <mergeCell ref="K16:M16"/>
    <mergeCell ref="N16:P16"/>
    <mergeCell ref="A21:C21"/>
    <mergeCell ref="E21:G21"/>
    <mergeCell ref="K21:M21"/>
    <mergeCell ref="N21:P21"/>
    <mergeCell ref="E19:G19"/>
    <mergeCell ref="A25:C25"/>
    <mergeCell ref="E25:G25"/>
    <mergeCell ref="K25:M25"/>
    <mergeCell ref="N25:P25"/>
    <mergeCell ref="N20:O20"/>
    <mergeCell ref="K22:M22"/>
    <mergeCell ref="N22:O22"/>
    <mergeCell ref="E22:G22"/>
    <mergeCell ref="B22:C22"/>
    <mergeCell ref="K19:M19"/>
    <mergeCell ref="N19:O19"/>
    <mergeCell ref="K20:M20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N43:P43"/>
    <mergeCell ref="K42:M42"/>
    <mergeCell ref="N42:O42"/>
    <mergeCell ref="E42:G42"/>
    <mergeCell ref="A39:C39"/>
    <mergeCell ref="E39:G39"/>
    <mergeCell ref="K39:M39"/>
    <mergeCell ref="N39:P39"/>
    <mergeCell ref="A40:C40"/>
    <mergeCell ref="E40:G40"/>
    <mergeCell ref="K40:M40"/>
    <mergeCell ref="N40:P40"/>
    <mergeCell ref="A41:C41"/>
    <mergeCell ref="E41:G41"/>
    <mergeCell ref="K41:M41"/>
    <mergeCell ref="N41:P41"/>
    <mergeCell ref="A43:C43"/>
    <mergeCell ref="E43:G43"/>
    <mergeCell ref="K43:M43"/>
    <mergeCell ref="B52:C52"/>
    <mergeCell ref="C54:L54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7"/>
  <sheetViews>
    <sheetView workbookViewId="0">
      <selection activeCell="F51" sqref="F51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71" t="s">
        <v>159</v>
      </c>
      <c r="B1" s="271"/>
      <c r="C1" s="271"/>
      <c r="D1" s="271"/>
      <c r="E1" s="271"/>
      <c r="F1" s="271"/>
    </row>
    <row r="2" spans="1:6">
      <c r="A2" s="271" t="s">
        <v>142</v>
      </c>
      <c r="B2" s="271"/>
      <c r="C2" s="271"/>
      <c r="D2" s="271"/>
      <c r="E2" s="271"/>
      <c r="F2" s="271"/>
    </row>
    <row r="3" spans="1:6">
      <c r="A3" s="272" t="s">
        <v>296</v>
      </c>
      <c r="B3" s="272"/>
      <c r="C3" s="272"/>
      <c r="D3" s="272"/>
      <c r="E3" s="272"/>
      <c r="F3" s="272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273" t="s">
        <v>2</v>
      </c>
      <c r="C5" s="274" t="s">
        <v>3</v>
      </c>
      <c r="D5" s="276" t="s">
        <v>69</v>
      </c>
      <c r="E5" s="19" t="s">
        <v>70</v>
      </c>
      <c r="F5" s="19" t="s">
        <v>1</v>
      </c>
    </row>
    <row r="6" spans="1:6">
      <c r="A6" s="20"/>
      <c r="B6" s="273"/>
      <c r="C6" s="275"/>
      <c r="D6" s="277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705.6</v>
      </c>
      <c r="F9" s="32">
        <f>E9</f>
        <v>705.6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0</v>
      </c>
      <c r="F10" s="32">
        <f t="shared" ref="F10:F11" si="0">E10</f>
        <v>0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f t="shared" si="0"/>
        <v>0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705.6</v>
      </c>
      <c r="F12" s="35">
        <f>SUM(F8:F11)</f>
        <v>705.6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0</v>
      </c>
      <c r="F14" s="32">
        <v>38.799999999999997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1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319</v>
      </c>
      <c r="F16" s="32">
        <v>487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19680</v>
      </c>
      <c r="F17" s="32">
        <v>63720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20</v>
      </c>
      <c r="F18" s="32">
        <v>210</v>
      </c>
    </row>
    <row r="19" spans="1:6">
      <c r="A19" s="30"/>
      <c r="B19" s="23" t="s">
        <v>287</v>
      </c>
      <c r="C19" s="27">
        <v>412129</v>
      </c>
      <c r="D19" s="31">
        <v>280000</v>
      </c>
      <c r="E19" s="32">
        <v>0</v>
      </c>
      <c r="F19" s="32">
        <f t="shared" si="1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1200</v>
      </c>
      <c r="F20" s="32">
        <f t="shared" si="1"/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735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120</v>
      </c>
      <c r="F22" s="32">
        <v>140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1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21339</v>
      </c>
      <c r="F24" s="39">
        <f>SUM(F13:F23)</f>
        <v>66530.8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0</v>
      </c>
      <c r="F26" s="32">
        <f>E26</f>
        <v>0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0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2000</v>
      </c>
      <c r="F33" s="32">
        <v>26500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2000</v>
      </c>
      <c r="F34" s="42">
        <f>SUM(F32:F33)</f>
        <v>26500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0</v>
      </c>
      <c r="F41" s="32">
        <v>706903.03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0</v>
      </c>
      <c r="F42" s="32">
        <v>487788.92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0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0</v>
      </c>
      <c r="F44" s="32">
        <v>252393.81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0</v>
      </c>
      <c r="F45" s="32">
        <v>667362.43000000005</v>
      </c>
    </row>
    <row r="46" spans="1:6">
      <c r="A46" s="30"/>
      <c r="B46" s="23" t="s">
        <v>99</v>
      </c>
      <c r="C46" s="27">
        <v>421011</v>
      </c>
      <c r="D46" s="31">
        <v>0</v>
      </c>
      <c r="E46" s="32">
        <v>0</v>
      </c>
      <c r="F46" s="32">
        <f t="shared" ref="F46:F52" si="2">E46</f>
        <v>0</v>
      </c>
    </row>
    <row r="47" spans="1:6">
      <c r="A47" s="30"/>
      <c r="B47" s="23" t="s">
        <v>100</v>
      </c>
      <c r="C47" s="27">
        <v>421012</v>
      </c>
      <c r="D47" s="31">
        <v>100000</v>
      </c>
      <c r="E47" s="32">
        <v>0</v>
      </c>
      <c r="F47" s="32">
        <f t="shared" si="2"/>
        <v>0</v>
      </c>
    </row>
    <row r="48" spans="1:6">
      <c r="A48" s="30"/>
      <c r="B48" s="23" t="s">
        <v>160</v>
      </c>
      <c r="C48" s="27">
        <v>421013</v>
      </c>
      <c r="D48" s="31">
        <v>100000</v>
      </c>
      <c r="E48" s="32">
        <v>0</v>
      </c>
      <c r="F48" s="32">
        <v>13132.13</v>
      </c>
    </row>
    <row r="49" spans="1:8">
      <c r="A49" s="30"/>
      <c r="B49" s="23" t="s">
        <v>101</v>
      </c>
      <c r="C49" s="27">
        <v>421014</v>
      </c>
      <c r="D49" s="31">
        <v>2000</v>
      </c>
      <c r="E49" s="32">
        <v>0</v>
      </c>
      <c r="F49" s="32">
        <v>1167.57</v>
      </c>
    </row>
    <row r="50" spans="1:8">
      <c r="A50" s="30"/>
      <c r="B50" s="23" t="s">
        <v>102</v>
      </c>
      <c r="C50" s="27">
        <v>421015</v>
      </c>
      <c r="D50" s="31">
        <v>500000</v>
      </c>
      <c r="E50" s="43">
        <v>0</v>
      </c>
      <c r="F50" s="32">
        <v>68998</v>
      </c>
    </row>
    <row r="51" spans="1:8">
      <c r="A51" s="30"/>
      <c r="B51" s="23" t="s">
        <v>103</v>
      </c>
      <c r="C51" s="27"/>
      <c r="D51" s="31">
        <v>0</v>
      </c>
      <c r="E51" s="43">
        <v>0</v>
      </c>
      <c r="F51" s="32">
        <f t="shared" si="2"/>
        <v>0</v>
      </c>
    </row>
    <row r="52" spans="1:8">
      <c r="A52" s="30"/>
      <c r="B52" s="23" t="s">
        <v>104</v>
      </c>
      <c r="C52" s="27">
        <v>421999</v>
      </c>
      <c r="D52" s="44">
        <v>0</v>
      </c>
      <c r="E52" s="45">
        <v>0</v>
      </c>
      <c r="F52" s="32">
        <f t="shared" si="2"/>
        <v>0</v>
      </c>
    </row>
    <row r="53" spans="1:8">
      <c r="A53" s="30"/>
      <c r="B53" s="33" t="s">
        <v>25</v>
      </c>
      <c r="C53" s="27"/>
      <c r="D53" s="38">
        <f>SUM(D40:D52)</f>
        <v>15092000</v>
      </c>
      <c r="E53" s="38">
        <f>SUM(E40:E52)</f>
        <v>0</v>
      </c>
      <c r="F53" s="38">
        <f>SUM(F40:F52)</f>
        <v>2197745.8899999997</v>
      </c>
    </row>
    <row r="54" spans="1:8">
      <c r="A54" s="26" t="s">
        <v>105</v>
      </c>
      <c r="B54" s="23"/>
      <c r="C54" s="27"/>
      <c r="D54" s="31"/>
      <c r="E54" s="32"/>
      <c r="F54" s="32"/>
    </row>
    <row r="55" spans="1:8">
      <c r="A55" s="26" t="s">
        <v>106</v>
      </c>
      <c r="B55" s="23"/>
      <c r="C55" s="27">
        <v>431002</v>
      </c>
      <c r="D55" s="28"/>
      <c r="E55" s="29"/>
      <c r="F55" s="29"/>
    </row>
    <row r="56" spans="1:8">
      <c r="A56" s="30"/>
      <c r="B56" s="23" t="s">
        <v>107</v>
      </c>
      <c r="C56" s="27"/>
      <c r="D56" s="31"/>
      <c r="E56" s="32"/>
      <c r="F56" s="32"/>
    </row>
    <row r="57" spans="1:8">
      <c r="A57" s="30"/>
      <c r="B57" s="23" t="s">
        <v>108</v>
      </c>
      <c r="C57" s="27"/>
      <c r="D57" s="31">
        <v>28294700</v>
      </c>
      <c r="E57" s="32">
        <v>0</v>
      </c>
      <c r="F57" s="32">
        <v>3199270</v>
      </c>
    </row>
    <row r="58" spans="1:8">
      <c r="A58" s="30"/>
      <c r="B58" s="23" t="s">
        <v>111</v>
      </c>
      <c r="C58" s="27"/>
      <c r="D58" s="31"/>
      <c r="E58" s="32"/>
      <c r="F58" s="32">
        <f t="shared" ref="F58:F77" si="3">E58</f>
        <v>0</v>
      </c>
    </row>
    <row r="59" spans="1:8">
      <c r="A59" s="30"/>
      <c r="B59" s="23" t="s">
        <v>112</v>
      </c>
      <c r="C59" s="27"/>
      <c r="D59" s="31"/>
      <c r="E59" s="32">
        <v>0</v>
      </c>
      <c r="F59" s="32">
        <v>2139500</v>
      </c>
      <c r="H59" s="17" t="s">
        <v>236</v>
      </c>
    </row>
    <row r="60" spans="1:8">
      <c r="A60" s="30"/>
      <c r="B60" s="23" t="s">
        <v>113</v>
      </c>
      <c r="C60" s="27"/>
      <c r="D60" s="31"/>
      <c r="E60" s="32">
        <v>0</v>
      </c>
      <c r="F60" s="32">
        <v>508800</v>
      </c>
    </row>
    <row r="61" spans="1:8">
      <c r="A61" s="30"/>
      <c r="B61" s="23" t="s">
        <v>114</v>
      </c>
      <c r="C61" s="27"/>
      <c r="D61" s="31"/>
      <c r="E61" s="32"/>
      <c r="F61" s="32">
        <f t="shared" si="3"/>
        <v>0</v>
      </c>
    </row>
    <row r="62" spans="1:8">
      <c r="A62" s="30"/>
      <c r="B62" s="23" t="s">
        <v>115</v>
      </c>
      <c r="C62" s="27"/>
      <c r="D62" s="31"/>
      <c r="E62" s="32">
        <v>0</v>
      </c>
      <c r="F62" s="32">
        <v>10500</v>
      </c>
    </row>
    <row r="63" spans="1:8">
      <c r="A63" s="30"/>
      <c r="B63" s="23" t="s">
        <v>109</v>
      </c>
      <c r="C63" s="27"/>
      <c r="D63" s="31"/>
      <c r="E63" s="32"/>
      <c r="F63" s="32">
        <f t="shared" si="3"/>
        <v>0</v>
      </c>
    </row>
    <row r="64" spans="1:8">
      <c r="A64" s="30"/>
      <c r="B64" s="23" t="s">
        <v>116</v>
      </c>
      <c r="C64" s="27"/>
      <c r="D64" s="31"/>
      <c r="E64" s="32"/>
      <c r="F64" s="32">
        <f t="shared" si="3"/>
        <v>0</v>
      </c>
    </row>
    <row r="65" spans="1:7">
      <c r="A65" s="30"/>
      <c r="B65" s="23" t="s">
        <v>117</v>
      </c>
      <c r="C65" s="27"/>
      <c r="D65" s="31"/>
      <c r="E65" s="32">
        <v>0</v>
      </c>
      <c r="F65" s="32">
        <v>128865</v>
      </c>
    </row>
    <row r="66" spans="1:7">
      <c r="A66" s="30"/>
      <c r="B66" s="23" t="s">
        <v>118</v>
      </c>
      <c r="C66" s="27"/>
      <c r="D66" s="31"/>
      <c r="E66" s="32"/>
      <c r="F66" s="32">
        <f t="shared" si="3"/>
        <v>0</v>
      </c>
    </row>
    <row r="67" spans="1:7">
      <c r="A67" s="30"/>
      <c r="B67" s="23" t="s">
        <v>161</v>
      </c>
      <c r="C67" s="27"/>
      <c r="D67" s="31"/>
      <c r="E67" s="32">
        <v>0</v>
      </c>
      <c r="F67" s="32">
        <v>349700</v>
      </c>
    </row>
    <row r="68" spans="1:7">
      <c r="A68" s="30"/>
      <c r="B68" s="23" t="s">
        <v>315</v>
      </c>
      <c r="C68" s="27"/>
      <c r="D68" s="31"/>
      <c r="E68" s="32">
        <v>0</v>
      </c>
      <c r="F68" s="32" t="s">
        <v>317</v>
      </c>
      <c r="G68" s="17" t="s">
        <v>165</v>
      </c>
    </row>
    <row r="69" spans="1:7">
      <c r="A69" s="30"/>
      <c r="B69" s="23" t="s">
        <v>316</v>
      </c>
      <c r="C69" s="27"/>
      <c r="D69" s="31"/>
      <c r="E69" s="32">
        <v>0</v>
      </c>
      <c r="F69" s="32">
        <v>615780</v>
      </c>
      <c r="G69" s="17" t="s">
        <v>165</v>
      </c>
    </row>
    <row r="70" spans="1:7">
      <c r="A70" s="20"/>
      <c r="B70" s="151"/>
      <c r="C70" s="152"/>
      <c r="D70" s="44"/>
      <c r="E70" s="45"/>
      <c r="F70" s="150">
        <f t="shared" si="3"/>
        <v>0</v>
      </c>
    </row>
    <row r="71" spans="1:7">
      <c r="A71" s="18"/>
      <c r="B71" s="77"/>
      <c r="C71" s="21"/>
      <c r="D71" s="153"/>
      <c r="E71" s="154"/>
      <c r="F71" s="154"/>
      <c r="G71" s="17" t="s">
        <v>165</v>
      </c>
    </row>
    <row r="72" spans="1:7">
      <c r="A72" s="30"/>
      <c r="B72" s="23"/>
      <c r="C72" s="27"/>
      <c r="D72" s="31"/>
      <c r="E72" s="32"/>
      <c r="F72" s="32"/>
      <c r="G72" s="17" t="s">
        <v>165</v>
      </c>
    </row>
    <row r="73" spans="1:7">
      <c r="A73" s="30"/>
      <c r="B73" s="23" t="s">
        <v>119</v>
      </c>
      <c r="C73" s="27"/>
      <c r="D73" s="31"/>
      <c r="E73" s="32">
        <v>0</v>
      </c>
      <c r="F73" s="32">
        <f t="shared" si="3"/>
        <v>0</v>
      </c>
    </row>
    <row r="74" spans="1:7">
      <c r="A74" s="30"/>
      <c r="B74" s="23" t="s">
        <v>120</v>
      </c>
      <c r="C74" s="27"/>
      <c r="D74" s="31"/>
      <c r="E74" s="32">
        <v>0</v>
      </c>
      <c r="F74" s="32">
        <v>457300</v>
      </c>
    </row>
    <row r="75" spans="1:7">
      <c r="A75" s="30"/>
      <c r="B75" s="23" t="s">
        <v>121</v>
      </c>
      <c r="C75" s="27"/>
      <c r="D75" s="31"/>
      <c r="E75" s="32"/>
      <c r="F75" s="32"/>
    </row>
    <row r="76" spans="1:7">
      <c r="A76" s="30"/>
      <c r="B76" s="23" t="s">
        <v>122</v>
      </c>
      <c r="C76" s="27"/>
      <c r="D76" s="31"/>
      <c r="E76" s="32">
        <v>0</v>
      </c>
      <c r="F76" s="32">
        <v>312819</v>
      </c>
    </row>
    <row r="77" spans="1:7">
      <c r="A77" s="30"/>
      <c r="B77" s="23" t="s">
        <v>123</v>
      </c>
      <c r="C77" s="27"/>
      <c r="D77" s="31"/>
      <c r="E77" s="32"/>
      <c r="F77" s="32">
        <f t="shared" si="3"/>
        <v>0</v>
      </c>
    </row>
    <row r="78" spans="1:7">
      <c r="A78" s="30"/>
      <c r="B78" s="23" t="s">
        <v>122</v>
      </c>
      <c r="C78" s="27"/>
      <c r="D78" s="31"/>
      <c r="E78" s="32">
        <v>0</v>
      </c>
      <c r="F78" s="32">
        <v>653000</v>
      </c>
    </row>
    <row r="79" spans="1:7">
      <c r="A79" s="30"/>
      <c r="B79" s="23" t="s">
        <v>164</v>
      </c>
      <c r="C79" s="27"/>
      <c r="D79" s="31"/>
      <c r="E79" s="32">
        <v>0</v>
      </c>
      <c r="F79" s="32">
        <v>30000</v>
      </c>
    </row>
    <row r="80" spans="1:7">
      <c r="A80" s="30"/>
      <c r="B80" s="23"/>
      <c r="C80" s="27"/>
      <c r="D80" s="31"/>
      <c r="E80" s="32"/>
      <c r="F80" s="32"/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33" t="s">
        <v>25</v>
      </c>
      <c r="C83" s="27"/>
      <c r="D83" s="38">
        <f>SUM(D56:D57)</f>
        <v>28294700</v>
      </c>
      <c r="E83" s="38">
        <f>SUM(E56:E80)</f>
        <v>0</v>
      </c>
      <c r="F83" s="38">
        <f>SUM(F56:F80)</f>
        <v>8405534</v>
      </c>
    </row>
    <row r="84" spans="1:6" ht="27" customHeight="1">
      <c r="A84" s="47"/>
      <c r="B84" s="48" t="s">
        <v>110</v>
      </c>
      <c r="C84" s="49"/>
      <c r="D84" s="46">
        <f>SUM(D12,D24:D25,D27,D34,D53,D83)</f>
        <v>44200000</v>
      </c>
      <c r="E84" s="46">
        <f>SUM(E12,E24,E27,E30,E34,E37,E53,E83)</f>
        <v>24044.6</v>
      </c>
      <c r="F84" s="46">
        <f>SUM(F12,F24,F27,F30,F34,F37,F53,F83)</f>
        <v>10697016.289999999</v>
      </c>
    </row>
    <row r="89" spans="1:6">
      <c r="B89" s="147" t="s">
        <v>278</v>
      </c>
      <c r="C89" s="278" t="s">
        <v>279</v>
      </c>
      <c r="D89" s="278"/>
      <c r="E89" s="278"/>
    </row>
    <row r="90" spans="1:6">
      <c r="B90" s="148" t="s">
        <v>252</v>
      </c>
      <c r="C90" s="278" t="s">
        <v>255</v>
      </c>
      <c r="D90" s="278"/>
      <c r="E90" s="278"/>
    </row>
    <row r="91" spans="1:6">
      <c r="B91" s="149" t="s">
        <v>253</v>
      </c>
      <c r="C91" s="270" t="s">
        <v>254</v>
      </c>
      <c r="D91" s="270"/>
      <c r="E91" s="270"/>
    </row>
    <row r="92" spans="1:6">
      <c r="B92" s="149"/>
      <c r="C92" s="149"/>
      <c r="D92" s="149"/>
      <c r="E92" s="149"/>
    </row>
    <row r="93" spans="1:6">
      <c r="B93" s="149"/>
      <c r="C93" s="149"/>
      <c r="D93" s="149"/>
      <c r="E93" s="149"/>
    </row>
    <row r="95" spans="1:6">
      <c r="B95" s="278" t="s">
        <v>280</v>
      </c>
      <c r="C95" s="278"/>
      <c r="D95" s="278"/>
    </row>
    <row r="96" spans="1:6">
      <c r="B96" s="278" t="s">
        <v>260</v>
      </c>
      <c r="C96" s="278"/>
      <c r="D96" s="278"/>
    </row>
    <row r="97" spans="2:4">
      <c r="B97" s="270" t="s">
        <v>261</v>
      </c>
      <c r="C97" s="270"/>
      <c r="D97" s="270"/>
    </row>
  </sheetData>
  <mergeCells count="12">
    <mergeCell ref="B97:D97"/>
    <mergeCell ref="A1:F1"/>
    <mergeCell ref="A2:F2"/>
    <mergeCell ref="A3:F3"/>
    <mergeCell ref="B5:B6"/>
    <mergeCell ref="C5:C6"/>
    <mergeCell ref="D5:D6"/>
    <mergeCell ref="C90:E90"/>
    <mergeCell ref="C89:E89"/>
    <mergeCell ref="C91:E91"/>
    <mergeCell ref="B95:D95"/>
    <mergeCell ref="B96:D96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22" workbookViewId="0">
      <selection activeCell="G7" sqref="G7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279" t="s">
        <v>159</v>
      </c>
      <c r="B1" s="279"/>
      <c r="C1" s="279"/>
      <c r="D1" s="279"/>
      <c r="E1" s="279"/>
      <c r="F1" s="279"/>
      <c r="G1" s="279"/>
    </row>
    <row r="2" spans="1:7">
      <c r="A2" s="279" t="s">
        <v>142</v>
      </c>
      <c r="B2" s="279"/>
      <c r="C2" s="279"/>
      <c r="D2" s="279"/>
      <c r="E2" s="279"/>
      <c r="F2" s="279"/>
      <c r="G2" s="279"/>
    </row>
    <row r="3" spans="1:7">
      <c r="A3" s="279" t="s">
        <v>297</v>
      </c>
      <c r="B3" s="279"/>
      <c r="C3" s="279"/>
      <c r="D3" s="279"/>
      <c r="E3" s="279"/>
      <c r="F3" s="279"/>
      <c r="G3" s="279"/>
    </row>
    <row r="4" spans="1:7">
      <c r="A4" s="280" t="s">
        <v>144</v>
      </c>
      <c r="B4" s="280"/>
      <c r="C4" s="280"/>
      <c r="D4" s="280"/>
      <c r="E4" s="280"/>
      <c r="F4" s="280"/>
      <c r="G4" s="280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237</v>
      </c>
      <c r="C8" s="54" t="s">
        <v>239</v>
      </c>
      <c r="D8" s="54" t="s">
        <v>49</v>
      </c>
      <c r="E8" s="54" t="s">
        <v>137</v>
      </c>
      <c r="F8" s="54" t="s">
        <v>242</v>
      </c>
      <c r="G8" s="55">
        <v>701900</v>
      </c>
    </row>
    <row r="9" spans="1:7">
      <c r="A9" s="54" t="s">
        <v>241</v>
      </c>
      <c r="B9" s="54" t="s">
        <v>238</v>
      </c>
      <c r="C9" s="54" t="s">
        <v>240</v>
      </c>
      <c r="D9" s="54"/>
      <c r="E9" s="54"/>
      <c r="F9" s="54" t="s">
        <v>243</v>
      </c>
      <c r="G9" s="55"/>
    </row>
    <row r="10" spans="1:7">
      <c r="A10" s="54" t="s">
        <v>53</v>
      </c>
      <c r="B10" s="54" t="s">
        <v>237</v>
      </c>
      <c r="C10" s="54" t="s">
        <v>239</v>
      </c>
      <c r="D10" s="54" t="s">
        <v>49</v>
      </c>
      <c r="E10" s="54" t="s">
        <v>137</v>
      </c>
      <c r="F10" s="54" t="s">
        <v>242</v>
      </c>
      <c r="G10" s="55">
        <v>701900</v>
      </c>
    </row>
    <row r="11" spans="1:7">
      <c r="A11" s="54" t="s">
        <v>241</v>
      </c>
      <c r="B11" s="54" t="s">
        <v>238</v>
      </c>
      <c r="C11" s="54" t="s">
        <v>240</v>
      </c>
      <c r="D11" s="54"/>
      <c r="E11" s="54"/>
      <c r="F11" s="54" t="s">
        <v>244</v>
      </c>
      <c r="G11" s="55"/>
    </row>
    <row r="12" spans="1:7">
      <c r="A12" s="54" t="s">
        <v>53</v>
      </c>
      <c r="B12" s="54" t="s">
        <v>237</v>
      </c>
      <c r="C12" s="54" t="s">
        <v>239</v>
      </c>
      <c r="D12" s="54" t="s">
        <v>49</v>
      </c>
      <c r="E12" s="54" t="s">
        <v>137</v>
      </c>
      <c r="F12" s="54" t="s">
        <v>242</v>
      </c>
      <c r="G12" s="55">
        <v>701900</v>
      </c>
    </row>
    <row r="13" spans="1:7">
      <c r="A13" s="54" t="s">
        <v>241</v>
      </c>
      <c r="B13" s="54" t="s">
        <v>238</v>
      </c>
      <c r="C13" s="54" t="s">
        <v>240</v>
      </c>
      <c r="D13" s="54"/>
      <c r="E13" s="54"/>
      <c r="F13" s="54" t="s">
        <v>245</v>
      </c>
      <c r="G13" s="55"/>
    </row>
    <row r="14" spans="1:7">
      <c r="A14" s="54" t="s">
        <v>53</v>
      </c>
      <c r="B14" s="54" t="s">
        <v>237</v>
      </c>
      <c r="C14" s="54" t="s">
        <v>239</v>
      </c>
      <c r="D14" s="54" t="s">
        <v>49</v>
      </c>
      <c r="E14" s="54" t="s">
        <v>137</v>
      </c>
      <c r="F14" s="54" t="s">
        <v>242</v>
      </c>
      <c r="G14" s="55">
        <v>701900</v>
      </c>
    </row>
    <row r="15" spans="1:7">
      <c r="A15" s="54" t="s">
        <v>241</v>
      </c>
      <c r="B15" s="54" t="s">
        <v>238</v>
      </c>
      <c r="C15" s="54" t="s">
        <v>240</v>
      </c>
      <c r="D15" s="54"/>
      <c r="E15" s="54"/>
      <c r="F15" s="54" t="s">
        <v>246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237</v>
      </c>
      <c r="C17" s="54" t="s">
        <v>239</v>
      </c>
      <c r="D17" s="54" t="s">
        <v>49</v>
      </c>
      <c r="E17" s="54" t="s">
        <v>137</v>
      </c>
      <c r="F17" s="54" t="s">
        <v>242</v>
      </c>
      <c r="G17" s="55">
        <v>701900</v>
      </c>
    </row>
    <row r="18" spans="1:8">
      <c r="A18" s="54" t="s">
        <v>241</v>
      </c>
      <c r="B18" s="54" t="s">
        <v>238</v>
      </c>
      <c r="C18" s="54" t="s">
        <v>240</v>
      </c>
      <c r="D18" s="54"/>
      <c r="E18" s="54"/>
      <c r="F18" s="54" t="s">
        <v>247</v>
      </c>
      <c r="G18" s="55"/>
    </row>
    <row r="19" spans="1:8">
      <c r="A19" s="54" t="s">
        <v>53</v>
      </c>
      <c r="B19" s="54" t="s">
        <v>237</v>
      </c>
      <c r="C19" s="54" t="s">
        <v>239</v>
      </c>
      <c r="D19" s="54" t="s">
        <v>49</v>
      </c>
      <c r="E19" s="54" t="s">
        <v>137</v>
      </c>
      <c r="F19" s="54" t="s">
        <v>242</v>
      </c>
      <c r="G19" s="55">
        <v>701900</v>
      </c>
    </row>
    <row r="20" spans="1:8">
      <c r="A20" s="54" t="s">
        <v>241</v>
      </c>
      <c r="B20" s="54" t="s">
        <v>238</v>
      </c>
      <c r="C20" s="54" t="s">
        <v>240</v>
      </c>
      <c r="D20" s="54"/>
      <c r="E20" s="54"/>
      <c r="F20" s="54" t="s">
        <v>248</v>
      </c>
      <c r="G20" s="55"/>
    </row>
    <row r="21" spans="1:8">
      <c r="A21" s="54" t="s">
        <v>53</v>
      </c>
      <c r="B21" s="54" t="s">
        <v>237</v>
      </c>
      <c r="C21" s="54" t="s">
        <v>239</v>
      </c>
      <c r="D21" s="54" t="s">
        <v>49</v>
      </c>
      <c r="E21" s="54" t="s">
        <v>137</v>
      </c>
      <c r="F21" s="54" t="s">
        <v>242</v>
      </c>
      <c r="G21" s="55">
        <v>701900</v>
      </c>
    </row>
    <row r="22" spans="1:8">
      <c r="A22" s="54" t="s">
        <v>241</v>
      </c>
      <c r="B22" s="54" t="s">
        <v>238</v>
      </c>
      <c r="C22" s="54" t="s">
        <v>240</v>
      </c>
      <c r="D22" s="54"/>
      <c r="E22" s="54"/>
      <c r="F22" s="54" t="s">
        <v>249</v>
      </c>
      <c r="G22" s="55"/>
    </row>
    <row r="23" spans="1:8">
      <c r="A23" s="54" t="s">
        <v>53</v>
      </c>
      <c r="B23" s="54" t="s">
        <v>237</v>
      </c>
      <c r="C23" s="54" t="s">
        <v>239</v>
      </c>
      <c r="D23" s="54" t="s">
        <v>49</v>
      </c>
      <c r="E23" s="54" t="s">
        <v>137</v>
      </c>
      <c r="F23" s="54" t="s">
        <v>242</v>
      </c>
      <c r="G23" s="55">
        <v>701900</v>
      </c>
    </row>
    <row r="24" spans="1:8">
      <c r="A24" s="54" t="s">
        <v>241</v>
      </c>
      <c r="B24" s="54" t="s">
        <v>238</v>
      </c>
      <c r="C24" s="54" t="s">
        <v>240</v>
      </c>
      <c r="D24" s="54"/>
      <c r="E24" s="54"/>
      <c r="F24" s="54" t="s">
        <v>250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281" t="s">
        <v>25</v>
      </c>
      <c r="B26" s="282"/>
      <c r="C26" s="282"/>
      <c r="D26" s="282"/>
      <c r="E26" s="282"/>
      <c r="F26" s="283"/>
      <c r="G26" s="56">
        <f>SUM(G5:G25)</f>
        <v>5989763.5</v>
      </c>
    </row>
    <row r="31" spans="1:8">
      <c r="B31" s="147" t="s">
        <v>281</v>
      </c>
      <c r="E31" s="147" t="s">
        <v>282</v>
      </c>
      <c r="F31" s="278" t="s">
        <v>283</v>
      </c>
      <c r="G31" s="278"/>
      <c r="H31" s="278"/>
    </row>
    <row r="32" spans="1:8">
      <c r="B32" s="148" t="s">
        <v>257</v>
      </c>
      <c r="E32" s="148" t="s">
        <v>258</v>
      </c>
      <c r="F32" s="278" t="s">
        <v>259</v>
      </c>
      <c r="G32" s="278"/>
      <c r="H32" s="278"/>
    </row>
    <row r="33" spans="2:8">
      <c r="B33" s="149" t="s">
        <v>256</v>
      </c>
      <c r="E33" s="149" t="s">
        <v>251</v>
      </c>
      <c r="F33" s="270" t="s">
        <v>225</v>
      </c>
      <c r="G33" s="270"/>
      <c r="H33" s="270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278"/>
      <c r="F37" s="278"/>
      <c r="G37" s="15"/>
      <c r="H37" s="15"/>
    </row>
    <row r="38" spans="2:8" ht="23.25">
      <c r="E38" s="270"/>
      <c r="F38" s="270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2" workbookViewId="0">
      <pane xSplit="2" topLeftCell="C1" activePane="topRight" state="frozen"/>
      <selection activeCell="A10" sqref="A10"/>
      <selection pane="topRight" activeCell="B11" sqref="B11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71" t="s">
        <v>159</v>
      </c>
      <c r="B1" s="271"/>
      <c r="C1" s="271"/>
      <c r="D1" s="271"/>
    </row>
    <row r="2" spans="1:4">
      <c r="A2" s="271" t="s">
        <v>142</v>
      </c>
      <c r="B2" s="271"/>
      <c r="C2" s="271"/>
      <c r="D2" s="271"/>
    </row>
    <row r="3" spans="1:4">
      <c r="A3" s="271" t="s">
        <v>298</v>
      </c>
      <c r="B3" s="271"/>
      <c r="C3" s="271"/>
      <c r="D3" s="271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3484</v>
      </c>
    </row>
    <row r="8" spans="1:4">
      <c r="B8" s="57" t="s">
        <v>139</v>
      </c>
      <c r="C8" s="60">
        <v>4113.3900000000003</v>
      </c>
    </row>
    <row r="9" spans="1:4">
      <c r="B9" s="57" t="s">
        <v>61</v>
      </c>
      <c r="C9" s="60">
        <v>19800</v>
      </c>
    </row>
    <row r="10" spans="1:4">
      <c r="B10" s="57" t="s">
        <v>291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62</v>
      </c>
      <c r="C12" s="60">
        <v>0</v>
      </c>
    </row>
    <row r="13" spans="1:4">
      <c r="B13" s="57" t="s">
        <v>292</v>
      </c>
      <c r="C13" s="60">
        <v>72296</v>
      </c>
    </row>
    <row r="14" spans="1:4">
      <c r="B14" s="57" t="s">
        <v>140</v>
      </c>
      <c r="C14" s="60">
        <v>818120.59</v>
      </c>
    </row>
    <row r="15" spans="1:4" ht="24.75" thickBot="1">
      <c r="B15" s="61" t="s">
        <v>25</v>
      </c>
      <c r="C15" s="62">
        <f>SUM(C7:C14)</f>
        <v>1244002.98</v>
      </c>
    </row>
    <row r="16" spans="1:4" ht="24.75" thickTop="1"/>
    <row r="18" spans="2:4">
      <c r="B18" s="157" t="s">
        <v>269</v>
      </c>
      <c r="C18" s="157"/>
      <c r="D18" s="156"/>
    </row>
    <row r="19" spans="2:4">
      <c r="B19" s="157" t="s">
        <v>270</v>
      </c>
      <c r="C19" s="157"/>
      <c r="D19" s="156"/>
    </row>
    <row r="20" spans="2:4">
      <c r="B20" s="157" t="s">
        <v>271</v>
      </c>
      <c r="C20" s="157"/>
      <c r="D20" s="156"/>
    </row>
    <row r="21" spans="2:4">
      <c r="B21" s="155"/>
      <c r="C21" s="155"/>
      <c r="D21" s="156"/>
    </row>
    <row r="22" spans="2:4">
      <c r="B22" s="157" t="s">
        <v>272</v>
      </c>
      <c r="C22" s="157"/>
      <c r="D22" s="156"/>
    </row>
    <row r="23" spans="2:4">
      <c r="B23" s="157" t="s">
        <v>273</v>
      </c>
      <c r="C23" s="157"/>
      <c r="D23" s="156"/>
    </row>
    <row r="24" spans="2:4">
      <c r="B24" s="157" t="s">
        <v>274</v>
      </c>
      <c r="C24" s="157"/>
      <c r="D24" s="156"/>
    </row>
    <row r="25" spans="2:4">
      <c r="B25" s="155"/>
      <c r="C25" s="155"/>
      <c r="D25" s="156"/>
    </row>
    <row r="26" spans="2:4">
      <c r="B26" s="155"/>
      <c r="C26" s="158"/>
    </row>
    <row r="27" spans="2:4">
      <c r="B27" s="155" t="s">
        <v>275</v>
      </c>
      <c r="C27" s="158"/>
    </row>
    <row r="28" spans="2:4">
      <c r="B28" s="155" t="s">
        <v>276</v>
      </c>
      <c r="C28" s="158"/>
    </row>
    <row r="29" spans="2:4">
      <c r="B29" s="155" t="s">
        <v>277</v>
      </c>
      <c r="C29" s="158"/>
    </row>
    <row r="35" spans="2:31">
      <c r="C35" s="144" t="s">
        <v>235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/>
      <c r="H37" s="60"/>
      <c r="I37" s="60"/>
      <c r="J37" s="60"/>
      <c r="K37" s="60"/>
      <c r="L37" s="60"/>
      <c r="M37" s="60"/>
      <c r="N37" s="60"/>
      <c r="O37" s="60"/>
      <c r="P37" s="65">
        <f>SUM(D37:O37)</f>
        <v>42575.81</v>
      </c>
      <c r="Q37" s="60">
        <v>8945.94</v>
      </c>
      <c r="R37" s="60">
        <v>26082.01</v>
      </c>
      <c r="S37" s="60">
        <v>13009.8</v>
      </c>
      <c r="T37" s="60"/>
      <c r="U37" s="60"/>
      <c r="V37" s="60"/>
      <c r="W37" s="60"/>
      <c r="X37" s="60"/>
      <c r="Y37" s="60"/>
      <c r="Z37" s="60"/>
      <c r="AA37" s="60"/>
      <c r="AB37" s="60"/>
      <c r="AC37" s="68">
        <f>SUM(Q37:AB37)</f>
        <v>48037.75</v>
      </c>
      <c r="AD37" s="67">
        <f>SUM(C37+P37-AC37)</f>
        <v>3484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/>
      <c r="H38" s="60"/>
      <c r="I38" s="60"/>
      <c r="J38" s="60"/>
      <c r="K38" s="60"/>
      <c r="L38" s="60"/>
      <c r="M38" s="60"/>
      <c r="N38" s="60"/>
      <c r="O38" s="60"/>
      <c r="P38" s="65">
        <f t="shared" ref="P38:P45" si="0">SUM(D38:O38)</f>
        <v>0</v>
      </c>
      <c r="Q38" s="60"/>
      <c r="R38" s="60">
        <v>0</v>
      </c>
      <c r="S38" s="60">
        <v>0</v>
      </c>
      <c r="T38" s="60"/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0</v>
      </c>
      <c r="AD38" s="67">
        <f t="shared" ref="AD38:AD45" si="2">SUM(C38+P38-AC38)</f>
        <v>4113.3900000000003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/>
      <c r="I40" s="60"/>
      <c r="J40" s="60"/>
      <c r="K40" s="60"/>
      <c r="L40" s="60"/>
      <c r="M40" s="60"/>
      <c r="N40" s="60"/>
      <c r="O40" s="60"/>
      <c r="P40" s="65">
        <f t="shared" si="0"/>
        <v>19800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19800</v>
      </c>
    </row>
    <row r="41" spans="2:31">
      <c r="B41" s="57" t="s">
        <v>289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/>
      <c r="H42" s="60"/>
      <c r="I42" s="60"/>
      <c r="J42" s="60"/>
      <c r="K42" s="60"/>
      <c r="L42" s="60"/>
      <c r="M42" s="60"/>
      <c r="N42" s="60"/>
      <c r="O42" s="60"/>
      <c r="P42" s="65">
        <f t="shared" ref="P42" si="3">SUM(D42:O42)</f>
        <v>18747</v>
      </c>
      <c r="Q42" s="60"/>
      <c r="R42" s="60">
        <v>6249</v>
      </c>
      <c r="S42" s="60">
        <v>6249</v>
      </c>
      <c r="T42" s="60"/>
      <c r="U42" s="60"/>
      <c r="V42" s="60"/>
      <c r="W42" s="60"/>
      <c r="X42" s="60"/>
      <c r="Y42" s="60"/>
      <c r="Z42" s="60"/>
      <c r="AA42" s="60"/>
      <c r="AB42" s="60"/>
      <c r="AC42" s="68">
        <f t="shared" ref="AC42" si="4">SUM(Q42:AB42)</f>
        <v>12498</v>
      </c>
      <c r="AD42" s="67">
        <f t="shared" ref="AD42" si="5">SUM(C42+P42-AC42)</f>
        <v>6249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290</v>
      </c>
      <c r="C44" s="60">
        <v>0</v>
      </c>
      <c r="D44" s="60"/>
      <c r="E44" s="60">
        <v>72296</v>
      </c>
      <c r="F44" s="60">
        <v>0</v>
      </c>
      <c r="G44" s="60"/>
      <c r="H44" s="60"/>
      <c r="I44" s="60"/>
      <c r="J44" s="60"/>
      <c r="K44" s="60"/>
      <c r="L44" s="60"/>
      <c r="M44" s="60"/>
      <c r="N44" s="60"/>
      <c r="O44" s="60"/>
      <c r="P44" s="65">
        <f t="shared" si="0"/>
        <v>72296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72296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/>
      <c r="J45" s="60"/>
      <c r="K45" s="60"/>
      <c r="L45" s="60"/>
      <c r="M45" s="60"/>
      <c r="N45" s="60"/>
      <c r="O45" s="60"/>
      <c r="P45" s="65">
        <f t="shared" si="0"/>
        <v>0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818120.59</v>
      </c>
    </row>
    <row r="46" spans="2:31" ht="24.75" thickBot="1">
      <c r="B46" s="61" t="s">
        <v>25</v>
      </c>
      <c r="C46" s="62">
        <f>SUM(C37:C45)</f>
        <v>1237615.92</v>
      </c>
      <c r="D46" s="60">
        <f>SUM(D37:D45)</f>
        <v>37931.009999999995</v>
      </c>
      <c r="E46" s="60">
        <f>SUM(E37:E45)</f>
        <v>451094.8</v>
      </c>
      <c r="F46" s="60">
        <f>SUM(F37:F45)</f>
        <v>9733</v>
      </c>
      <c r="G46" s="60"/>
      <c r="H46" s="60"/>
      <c r="I46" s="60"/>
      <c r="J46" s="60"/>
      <c r="K46" s="60"/>
      <c r="L46" s="60"/>
      <c r="M46" s="60"/>
      <c r="N46" s="60"/>
      <c r="O46" s="60"/>
      <c r="P46" s="65">
        <f>SUM(P37:P45)</f>
        <v>498758.81</v>
      </c>
      <c r="Q46" s="60">
        <f>SUM(Q37:Q45)</f>
        <v>8945.94</v>
      </c>
      <c r="R46" s="60">
        <f>SUM(R37:R45)</f>
        <v>464167.01</v>
      </c>
      <c r="S46" s="60">
        <f>SUM(S37:S45)</f>
        <v>19258.8</v>
      </c>
      <c r="T46" s="60"/>
      <c r="U46" s="60"/>
      <c r="V46" s="60"/>
      <c r="W46" s="60"/>
      <c r="X46" s="60"/>
      <c r="Y46" s="60"/>
      <c r="Z46" s="60"/>
      <c r="AA46" s="60"/>
      <c r="AB46" s="60"/>
      <c r="AC46" s="68">
        <f>SUM(AC37:AC45)</f>
        <v>492371.75</v>
      </c>
      <c r="AD46" s="67">
        <f>SUM(AD37:AD45)</f>
        <v>1244002.98</v>
      </c>
      <c r="AE46" s="69">
        <f>SUM(C46+P46-AC46)</f>
        <v>1244002.98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H18" sqref="H18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299</v>
      </c>
      <c r="B5" s="125"/>
      <c r="C5" s="126">
        <v>31408189.18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31408189.18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302</v>
      </c>
      <c r="B13" s="132">
        <v>68355.14</v>
      </c>
      <c r="C13" s="134"/>
    </row>
    <row r="14" spans="1:3" ht="21.75">
      <c r="A14" s="131" t="s">
        <v>303</v>
      </c>
      <c r="B14" s="132">
        <v>332.84</v>
      </c>
      <c r="C14" s="135"/>
    </row>
    <row r="15" spans="1:3" ht="21.75">
      <c r="A15" s="131" t="s">
        <v>304</v>
      </c>
      <c r="B15" s="132">
        <v>1590</v>
      </c>
      <c r="C15" s="135"/>
    </row>
    <row r="16" spans="1:3" ht="21.75">
      <c r="A16" s="131" t="s">
        <v>305</v>
      </c>
      <c r="B16" s="132">
        <v>13031.25</v>
      </c>
      <c r="C16" s="135"/>
    </row>
    <row r="17" spans="1:3" ht="21.75">
      <c r="A17" s="131" t="s">
        <v>306</v>
      </c>
      <c r="B17" s="132">
        <v>20098.39</v>
      </c>
      <c r="C17" s="135"/>
    </row>
    <row r="18" spans="1:3" ht="21.75">
      <c r="A18" s="131" t="s">
        <v>307</v>
      </c>
      <c r="B18" s="132">
        <v>28218</v>
      </c>
      <c r="C18" s="135">
        <v>132125.62</v>
      </c>
    </row>
    <row r="19" spans="1:3" ht="21.75">
      <c r="A19" s="131"/>
      <c r="B19" s="132"/>
      <c r="C19" s="135"/>
    </row>
    <row r="20" spans="1:3" ht="21.75">
      <c r="A20" s="131"/>
      <c r="B20" s="132"/>
      <c r="C20" s="135"/>
    </row>
    <row r="21" spans="1:3" ht="21.75">
      <c r="A21" s="131"/>
      <c r="B21" s="132"/>
      <c r="C21" s="135"/>
    </row>
    <row r="22" spans="1:3" ht="21.75">
      <c r="A22" s="131"/>
      <c r="B22" s="132"/>
      <c r="C22" s="135"/>
    </row>
    <row r="23" spans="1:3" ht="21.75">
      <c r="A23" s="131"/>
      <c r="B23" s="132"/>
      <c r="C23" s="135"/>
    </row>
    <row r="24" spans="1:3" ht="21.75">
      <c r="A24" s="125" t="s">
        <v>215</v>
      </c>
      <c r="B24" s="136"/>
      <c r="C24" s="134">
        <v>0</v>
      </c>
    </row>
    <row r="25" spans="1:3" ht="21.75">
      <c r="A25" s="125" t="s">
        <v>216</v>
      </c>
      <c r="B25" s="136"/>
      <c r="C25" s="134"/>
    </row>
    <row r="26" spans="1:3" ht="21.75">
      <c r="A26" s="137" t="s">
        <v>217</v>
      </c>
      <c r="B26" s="136"/>
      <c r="C26" s="121"/>
    </row>
    <row r="27" spans="1:3" ht="23.25">
      <c r="A27" s="138" t="s">
        <v>300</v>
      </c>
      <c r="B27" s="139"/>
      <c r="C27" s="145">
        <f>C7-C18</f>
        <v>31276063.559999999</v>
      </c>
    </row>
    <row r="28" spans="1:3" ht="21">
      <c r="A28" s="117" t="s">
        <v>218</v>
      </c>
      <c r="B28" s="140" t="s">
        <v>219</v>
      </c>
      <c r="C28" s="117"/>
    </row>
    <row r="29" spans="1:3" ht="21">
      <c r="A29" s="128"/>
      <c r="B29" s="141"/>
      <c r="C29" s="128"/>
    </row>
    <row r="30" spans="1:3" ht="21">
      <c r="A30" s="142" t="s">
        <v>301</v>
      </c>
      <c r="B30" s="142" t="s">
        <v>301</v>
      </c>
      <c r="C30" s="128"/>
    </row>
    <row r="31" spans="1:3" ht="21">
      <c r="A31" s="138" t="s">
        <v>220</v>
      </c>
      <c r="B31" s="143" t="s">
        <v>221</v>
      </c>
      <c r="C31" s="138"/>
    </row>
    <row r="32" spans="1:3" ht="21">
      <c r="A32" s="128"/>
      <c r="B32" s="128"/>
      <c r="C32" s="128"/>
    </row>
    <row r="33" spans="1:3" ht="21">
      <c r="A33" s="128"/>
      <c r="B33" s="128"/>
      <c r="C33" s="128"/>
    </row>
    <row r="34" spans="1:3" ht="21">
      <c r="A34" s="128"/>
      <c r="B34" s="128"/>
      <c r="C34" s="128"/>
    </row>
    <row r="35" spans="1:3" ht="21">
      <c r="A35" s="128"/>
      <c r="B35" s="128"/>
      <c r="C35" s="128"/>
    </row>
    <row r="36" spans="1:3" ht="21.75">
      <c r="A36" s="116"/>
      <c r="B36" s="116"/>
      <c r="C36" s="116"/>
    </row>
    <row r="37" spans="1:3" ht="19.5" customHeight="1">
      <c r="A37" s="155" t="s">
        <v>222</v>
      </c>
      <c r="B37" s="155" t="s">
        <v>264</v>
      </c>
      <c r="C37" s="155"/>
    </row>
    <row r="38" spans="1:3" ht="19.5" customHeight="1">
      <c r="A38" s="155" t="s">
        <v>262</v>
      </c>
      <c r="B38" s="155" t="s">
        <v>265</v>
      </c>
      <c r="C38" s="155"/>
    </row>
    <row r="39" spans="1:3" ht="19.5" customHeight="1">
      <c r="A39" s="155" t="s">
        <v>263</v>
      </c>
      <c r="B39" s="155" t="s">
        <v>266</v>
      </c>
      <c r="C39" s="155"/>
    </row>
    <row r="40" spans="1:3" s="146" customFormat="1" ht="19.5" customHeight="1">
      <c r="A40" s="155"/>
      <c r="B40" s="155"/>
      <c r="C40" s="155"/>
    </row>
    <row r="41" spans="1:3" s="146" customFormat="1" ht="19.5" customHeight="1">
      <c r="A41" s="155"/>
      <c r="B41" s="155"/>
      <c r="C41" s="155"/>
    </row>
    <row r="42" spans="1:3" ht="19.5" customHeight="1">
      <c r="A42" s="155"/>
      <c r="B42" s="155" t="s">
        <v>264</v>
      </c>
      <c r="C42" s="155"/>
    </row>
    <row r="43" spans="1:3" ht="19.5" customHeight="1">
      <c r="A43" s="155"/>
      <c r="B43" s="155" t="s">
        <v>267</v>
      </c>
      <c r="C43" s="155"/>
    </row>
    <row r="44" spans="1:3" ht="19.5" customHeight="1">
      <c r="A44" s="155"/>
      <c r="B44" s="155" t="s">
        <v>268</v>
      </c>
      <c r="C44" s="15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0"/>
  <sheetViews>
    <sheetView tabSelected="1" topLeftCell="A40" workbookViewId="0">
      <selection activeCell="E41" sqref="E41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284" t="s">
        <v>159</v>
      </c>
      <c r="B1" s="284"/>
      <c r="C1" s="284"/>
      <c r="D1" s="284"/>
      <c r="E1" s="90"/>
      <c r="G1" s="92"/>
    </row>
    <row r="2" spans="1:7" s="91" customFormat="1" ht="26.25">
      <c r="A2" s="284" t="s">
        <v>205</v>
      </c>
      <c r="B2" s="284"/>
      <c r="C2" s="284"/>
      <c r="D2" s="284"/>
      <c r="E2" s="90"/>
      <c r="G2" s="92"/>
    </row>
    <row r="3" spans="1:7" s="91" customFormat="1" ht="26.25">
      <c r="A3" s="284" t="s">
        <v>206</v>
      </c>
      <c r="B3" s="284"/>
      <c r="C3" s="284"/>
      <c r="D3" s="284"/>
      <c r="E3" s="90"/>
      <c r="G3" s="92"/>
    </row>
    <row r="4" spans="1:7" s="91" customFormat="1" ht="27" thickBot="1">
      <c r="A4" s="284" t="s">
        <v>296</v>
      </c>
      <c r="B4" s="284"/>
      <c r="C4" s="284"/>
      <c r="D4" s="284"/>
      <c r="E4" s="90"/>
      <c r="G4" s="92"/>
    </row>
    <row r="5" spans="1:7" s="91" customFormat="1" ht="27" thickBot="1">
      <c r="A5" s="173" t="s">
        <v>2</v>
      </c>
      <c r="B5" s="173" t="s">
        <v>3</v>
      </c>
      <c r="C5" s="174" t="s">
        <v>166</v>
      </c>
      <c r="D5" s="174" t="s">
        <v>167</v>
      </c>
      <c r="E5" s="90"/>
      <c r="F5" s="93"/>
      <c r="G5" s="93"/>
    </row>
    <row r="6" spans="1:7" s="91" customFormat="1" ht="26.25">
      <c r="A6" s="175" t="s">
        <v>168</v>
      </c>
      <c r="B6" s="176" t="s">
        <v>169</v>
      </c>
      <c r="C6" s="177">
        <v>0</v>
      </c>
      <c r="D6" s="177"/>
      <c r="E6" s="90"/>
      <c r="G6" s="92"/>
    </row>
    <row r="7" spans="1:7" s="91" customFormat="1" ht="26.25">
      <c r="A7" s="178" t="s">
        <v>168</v>
      </c>
      <c r="B7" s="179"/>
      <c r="C7" s="180">
        <v>0</v>
      </c>
      <c r="D7" s="180"/>
      <c r="E7" s="90"/>
      <c r="G7" s="92"/>
    </row>
    <row r="8" spans="1:7" s="91" customFormat="1" ht="26.25">
      <c r="A8" s="181" t="s">
        <v>170</v>
      </c>
      <c r="B8" s="182"/>
      <c r="C8" s="183"/>
      <c r="D8" s="183"/>
      <c r="E8" s="90"/>
      <c r="F8" s="93"/>
      <c r="G8" s="93"/>
    </row>
    <row r="9" spans="1:7" s="91" customFormat="1" ht="26.25">
      <c r="A9" s="184" t="s">
        <v>171</v>
      </c>
      <c r="B9" s="185" t="s">
        <v>172</v>
      </c>
      <c r="C9" s="186">
        <v>5553256.0300000003</v>
      </c>
      <c r="D9" s="186"/>
      <c r="E9" s="90"/>
      <c r="G9" s="92"/>
    </row>
    <row r="10" spans="1:7" s="91" customFormat="1" ht="26.25">
      <c r="A10" s="181" t="s">
        <v>173</v>
      </c>
      <c r="B10" s="182"/>
      <c r="C10" s="183"/>
      <c r="D10" s="183"/>
      <c r="E10" s="90"/>
      <c r="F10" s="93"/>
      <c r="G10" s="93"/>
    </row>
    <row r="11" spans="1:7" s="91" customFormat="1" ht="26.25">
      <c r="A11" s="184" t="s">
        <v>174</v>
      </c>
      <c r="B11" s="185" t="s">
        <v>172</v>
      </c>
      <c r="C11" s="186">
        <v>31276063.559999999</v>
      </c>
      <c r="D11" s="186"/>
      <c r="E11" s="90"/>
      <c r="F11" s="94">
        <f>C9+C11+C12</f>
        <v>36847440.18</v>
      </c>
      <c r="G11" s="93"/>
    </row>
    <row r="12" spans="1:7" s="91" customFormat="1" ht="26.25">
      <c r="A12" s="184" t="s">
        <v>175</v>
      </c>
      <c r="B12" s="185" t="s">
        <v>172</v>
      </c>
      <c r="C12" s="186">
        <v>18120.59</v>
      </c>
      <c r="D12" s="186"/>
      <c r="E12" s="90"/>
      <c r="G12" s="95"/>
    </row>
    <row r="13" spans="1:7" s="91" customFormat="1" ht="26.25">
      <c r="A13" s="184" t="s">
        <v>176</v>
      </c>
      <c r="B13" s="185" t="s">
        <v>177</v>
      </c>
      <c r="C13" s="186">
        <v>0</v>
      </c>
      <c r="D13" s="186" t="s">
        <v>178</v>
      </c>
      <c r="E13" s="90"/>
      <c r="F13" s="96"/>
      <c r="G13" s="92"/>
    </row>
    <row r="14" spans="1:7" s="91" customFormat="1" ht="26.25">
      <c r="A14" s="184" t="s">
        <v>179</v>
      </c>
      <c r="B14" s="185" t="s">
        <v>180</v>
      </c>
      <c r="C14" s="186">
        <v>0</v>
      </c>
      <c r="D14" s="186" t="s">
        <v>178</v>
      </c>
      <c r="E14" s="90"/>
      <c r="F14" s="96"/>
      <c r="G14" s="92"/>
    </row>
    <row r="15" spans="1:7" s="91" customFormat="1" ht="26.25">
      <c r="A15" s="184" t="s">
        <v>181</v>
      </c>
      <c r="B15" s="185" t="s">
        <v>182</v>
      </c>
      <c r="C15" s="186">
        <f>5615200+21600</f>
        <v>5636800</v>
      </c>
      <c r="D15" s="186" t="s">
        <v>183</v>
      </c>
      <c r="E15" s="90"/>
      <c r="F15" s="96" t="s">
        <v>184</v>
      </c>
      <c r="G15" s="92"/>
    </row>
    <row r="16" spans="1:7" s="91" customFormat="1" ht="26.25">
      <c r="A16" s="184" t="s">
        <v>185</v>
      </c>
      <c r="B16" s="185"/>
      <c r="C16" s="186">
        <v>800000</v>
      </c>
      <c r="D16" s="186"/>
      <c r="E16" s="90"/>
      <c r="F16" s="96"/>
      <c r="G16" s="92"/>
    </row>
    <row r="17" spans="1:8" s="91" customFormat="1" ht="26.25">
      <c r="A17" s="184" t="s">
        <v>55</v>
      </c>
      <c r="B17" s="185" t="s">
        <v>186</v>
      </c>
      <c r="C17" s="186"/>
      <c r="D17" s="186">
        <v>5989763.5</v>
      </c>
      <c r="E17" s="90"/>
      <c r="F17" s="95"/>
      <c r="G17" s="95"/>
      <c r="H17" s="92"/>
    </row>
    <row r="18" spans="1:8" s="91" customFormat="1" ht="26.25">
      <c r="A18" s="184" t="s">
        <v>226</v>
      </c>
      <c r="B18" s="185" t="s">
        <v>187</v>
      </c>
      <c r="C18" s="186"/>
      <c r="D18" s="186">
        <v>3484</v>
      </c>
      <c r="E18" s="90"/>
      <c r="F18" s="96"/>
      <c r="G18" s="96"/>
    </row>
    <row r="19" spans="1:8" s="91" customFormat="1" ht="26.25">
      <c r="A19" s="184" t="s">
        <v>227</v>
      </c>
      <c r="B19" s="185" t="s">
        <v>188</v>
      </c>
      <c r="C19" s="186"/>
      <c r="D19" s="186">
        <v>4113.3900000000003</v>
      </c>
      <c r="E19" s="90"/>
      <c r="F19" s="97"/>
      <c r="G19" s="96"/>
    </row>
    <row r="20" spans="1:8" s="91" customFormat="1" ht="26.25">
      <c r="A20" s="184" t="s">
        <v>61</v>
      </c>
      <c r="B20" s="185" t="s">
        <v>189</v>
      </c>
      <c r="C20" s="186"/>
      <c r="D20" s="186">
        <v>19800</v>
      </c>
      <c r="E20" s="90"/>
      <c r="F20" s="97"/>
      <c r="G20" s="96"/>
    </row>
    <row r="21" spans="1:8" s="91" customFormat="1" ht="26.25">
      <c r="A21" s="184" t="s">
        <v>293</v>
      </c>
      <c r="B21" s="185" t="s">
        <v>190</v>
      </c>
      <c r="C21" s="186"/>
      <c r="D21" s="186">
        <v>319940</v>
      </c>
      <c r="E21" s="90"/>
      <c r="F21" s="97"/>
      <c r="G21" s="96"/>
    </row>
    <row r="22" spans="1:8" s="91" customFormat="1" ht="26.25">
      <c r="A22" s="184" t="s">
        <v>29</v>
      </c>
      <c r="B22" s="185" t="s">
        <v>228</v>
      </c>
      <c r="C22" s="186"/>
      <c r="D22" s="186">
        <v>6249</v>
      </c>
      <c r="E22" s="90"/>
      <c r="F22" s="97"/>
      <c r="G22" s="96"/>
    </row>
    <row r="23" spans="1:8" s="91" customFormat="1" ht="26.25">
      <c r="A23" s="184" t="s">
        <v>295</v>
      </c>
      <c r="B23" s="185" t="s">
        <v>190</v>
      </c>
      <c r="C23" s="186"/>
      <c r="D23" s="186">
        <v>72296</v>
      </c>
      <c r="E23" s="90"/>
      <c r="F23" s="98"/>
      <c r="G23" s="96"/>
    </row>
    <row r="24" spans="1:8" s="91" customFormat="1" ht="26.25">
      <c r="A24" s="184" t="s">
        <v>140</v>
      </c>
      <c r="B24" s="185" t="s">
        <v>294</v>
      </c>
      <c r="C24" s="186"/>
      <c r="D24" s="186">
        <v>818120.59</v>
      </c>
      <c r="E24" s="90"/>
      <c r="F24" s="98"/>
      <c r="G24" s="96"/>
    </row>
    <row r="25" spans="1:8" s="91" customFormat="1" ht="26.25">
      <c r="A25" s="184" t="s">
        <v>64</v>
      </c>
      <c r="B25" s="185" t="s">
        <v>191</v>
      </c>
      <c r="C25" s="186"/>
      <c r="D25" s="186">
        <v>20810107.079999998</v>
      </c>
      <c r="E25" s="90"/>
    </row>
    <row r="26" spans="1:8" s="91" customFormat="1" ht="26.25">
      <c r="A26" s="184" t="s">
        <v>192</v>
      </c>
      <c r="B26" s="185" t="s">
        <v>193</v>
      </c>
      <c r="C26" s="186"/>
      <c r="D26" s="186">
        <v>12207888.890000001</v>
      </c>
      <c r="E26" s="90"/>
      <c r="F26" s="96"/>
    </row>
    <row r="27" spans="1:8" s="91" customFormat="1" ht="26.25">
      <c r="A27" s="210" t="s">
        <v>73</v>
      </c>
      <c r="B27" s="211" t="s">
        <v>308</v>
      </c>
      <c r="C27" s="186"/>
      <c r="D27" s="186">
        <v>705.6</v>
      </c>
      <c r="E27" s="90"/>
      <c r="F27" s="96"/>
    </row>
    <row r="28" spans="1:8" s="91" customFormat="1" ht="26.25">
      <c r="A28" s="187" t="s">
        <v>77</v>
      </c>
      <c r="B28" s="189">
        <v>412103</v>
      </c>
      <c r="C28" s="186"/>
      <c r="D28" s="186">
        <v>38.799999999999997</v>
      </c>
      <c r="E28" s="90"/>
      <c r="F28" s="96"/>
    </row>
    <row r="29" spans="1:8" s="91" customFormat="1" ht="27" thickBot="1">
      <c r="A29" s="187" t="s">
        <v>79</v>
      </c>
      <c r="B29" s="200">
        <v>412106</v>
      </c>
      <c r="C29" s="186"/>
      <c r="D29" s="186">
        <v>487</v>
      </c>
      <c r="E29" s="90"/>
      <c r="F29" s="96"/>
    </row>
    <row r="30" spans="1:8" s="91" customFormat="1" ht="26.25">
      <c r="A30" s="187" t="s">
        <v>162</v>
      </c>
      <c r="B30" s="199">
        <v>412107</v>
      </c>
      <c r="C30" s="186"/>
      <c r="D30" s="186">
        <v>63720</v>
      </c>
      <c r="E30" s="90"/>
      <c r="F30" s="96"/>
    </row>
    <row r="31" spans="1:8" s="91" customFormat="1" ht="26.25">
      <c r="A31" s="187" t="s">
        <v>80</v>
      </c>
      <c r="B31" s="189">
        <v>412128</v>
      </c>
      <c r="C31" s="186"/>
      <c r="D31" s="186">
        <v>210</v>
      </c>
      <c r="E31" s="90"/>
      <c r="F31" s="96" t="s">
        <v>197</v>
      </c>
      <c r="G31" s="98"/>
      <c r="H31" s="92"/>
    </row>
    <row r="32" spans="1:8" s="91" customFormat="1" ht="26.25">
      <c r="A32" s="187" t="s">
        <v>309</v>
      </c>
      <c r="B32" s="198">
        <v>412199</v>
      </c>
      <c r="C32" s="186"/>
      <c r="D32" s="186">
        <v>1200</v>
      </c>
      <c r="E32" s="90"/>
      <c r="F32" s="96"/>
      <c r="G32" s="98"/>
      <c r="H32" s="92"/>
    </row>
    <row r="33" spans="1:8" s="91" customFormat="1" ht="26.25">
      <c r="A33" s="187" t="s">
        <v>82</v>
      </c>
      <c r="B33" s="198">
        <v>412210</v>
      </c>
      <c r="C33" s="186"/>
      <c r="D33" s="186">
        <v>735</v>
      </c>
      <c r="E33" s="90"/>
      <c r="F33" s="96"/>
      <c r="G33" s="98"/>
      <c r="H33" s="92"/>
    </row>
    <row r="34" spans="1:8" s="91" customFormat="1" ht="26.25">
      <c r="A34" s="187" t="s">
        <v>163</v>
      </c>
      <c r="B34" s="188">
        <v>412307</v>
      </c>
      <c r="C34" s="186"/>
      <c r="D34" s="186">
        <v>140</v>
      </c>
      <c r="E34" s="90" t="s">
        <v>312</v>
      </c>
      <c r="F34" s="96" t="s">
        <v>199</v>
      </c>
      <c r="G34" s="98"/>
      <c r="H34" s="92"/>
    </row>
    <row r="35" spans="1:8" s="91" customFormat="1" ht="26.25">
      <c r="A35" s="187" t="s">
        <v>89</v>
      </c>
      <c r="B35" s="188">
        <v>415999</v>
      </c>
      <c r="C35" s="186"/>
      <c r="D35" s="186">
        <v>26500</v>
      </c>
      <c r="E35" s="90"/>
      <c r="F35" s="96" t="s">
        <v>200</v>
      </c>
    </row>
    <row r="36" spans="1:8" s="91" customFormat="1" ht="26.25">
      <c r="A36" s="187" t="s">
        <v>94</v>
      </c>
      <c r="B36" s="188">
        <v>421002</v>
      </c>
      <c r="C36" s="186"/>
      <c r="D36" s="186">
        <v>706903.03</v>
      </c>
      <c r="E36" s="90"/>
      <c r="F36" s="96"/>
    </row>
    <row r="37" spans="1:8" s="91" customFormat="1" ht="26.25">
      <c r="A37" s="187" t="s">
        <v>95</v>
      </c>
      <c r="B37" s="188">
        <v>421004</v>
      </c>
      <c r="C37" s="186"/>
      <c r="D37" s="186">
        <v>487788.92</v>
      </c>
      <c r="E37" s="90"/>
      <c r="F37" s="96"/>
    </row>
    <row r="38" spans="1:8" s="91" customFormat="1" ht="26.25">
      <c r="A38" s="187" t="s">
        <v>97</v>
      </c>
      <c r="B38" s="188">
        <v>421006</v>
      </c>
      <c r="C38" s="186"/>
      <c r="D38" s="186">
        <v>252393.81</v>
      </c>
      <c r="E38" s="90"/>
      <c r="F38" s="96"/>
    </row>
    <row r="39" spans="1:8" s="91" customFormat="1" ht="26.25">
      <c r="A39" s="187" t="s">
        <v>98</v>
      </c>
      <c r="B39" s="188">
        <v>421007</v>
      </c>
      <c r="C39" s="186"/>
      <c r="D39" s="186">
        <v>667362.43000000005</v>
      </c>
      <c r="E39" s="90"/>
      <c r="F39" s="96"/>
    </row>
    <row r="40" spans="1:8" s="91" customFormat="1" ht="26.25">
      <c r="A40" s="187" t="s">
        <v>160</v>
      </c>
      <c r="B40" s="188">
        <v>421013</v>
      </c>
      <c r="C40" s="186"/>
      <c r="D40" s="186">
        <v>13132.13</v>
      </c>
      <c r="E40" s="90"/>
      <c r="F40" s="96" t="s">
        <v>203</v>
      </c>
    </row>
    <row r="41" spans="1:8" s="91" customFormat="1" ht="26.25">
      <c r="A41" s="187" t="s">
        <v>101</v>
      </c>
      <c r="B41" s="188">
        <v>421014</v>
      </c>
      <c r="C41" s="186"/>
      <c r="D41" s="186">
        <v>1167.57</v>
      </c>
      <c r="E41" s="90"/>
      <c r="F41" s="96"/>
    </row>
    <row r="42" spans="1:8" s="91" customFormat="1" ht="26.25">
      <c r="A42" s="187" t="s">
        <v>102</v>
      </c>
      <c r="B42" s="188">
        <v>421015</v>
      </c>
      <c r="C42" s="186"/>
      <c r="D42" s="186">
        <v>68998</v>
      </c>
      <c r="E42" s="90"/>
      <c r="F42" s="96"/>
    </row>
    <row r="43" spans="1:8" s="91" customFormat="1" ht="26.25">
      <c r="A43" s="187" t="s">
        <v>107</v>
      </c>
      <c r="B43" s="185"/>
      <c r="C43" s="186"/>
      <c r="D43" s="186"/>
      <c r="E43" s="90"/>
    </row>
    <row r="44" spans="1:8" s="91" customFormat="1" ht="26.25">
      <c r="A44" s="187" t="s">
        <v>108</v>
      </c>
      <c r="B44" s="185" t="s">
        <v>231</v>
      </c>
      <c r="C44" s="186"/>
      <c r="D44" s="186">
        <v>8405534</v>
      </c>
      <c r="E44" s="90"/>
    </row>
    <row r="45" spans="1:8" s="91" customFormat="1" ht="26.25">
      <c r="A45" s="190" t="s">
        <v>194</v>
      </c>
      <c r="B45" s="185" t="s">
        <v>195</v>
      </c>
      <c r="C45" s="186">
        <v>3130651</v>
      </c>
      <c r="D45" s="186"/>
      <c r="E45" s="90"/>
    </row>
    <row r="46" spans="1:8" s="91" customFormat="1" ht="26.25">
      <c r="A46" s="190" t="s">
        <v>229</v>
      </c>
      <c r="B46" s="185" t="s">
        <v>196</v>
      </c>
      <c r="C46" s="186">
        <v>577980</v>
      </c>
      <c r="D46" s="186"/>
      <c r="E46" s="90"/>
    </row>
    <row r="47" spans="1:8" s="91" customFormat="1" ht="26.25">
      <c r="A47" s="190" t="s">
        <v>230</v>
      </c>
      <c r="B47" s="185" t="s">
        <v>198</v>
      </c>
      <c r="C47" s="186">
        <v>1915498.94</v>
      </c>
      <c r="D47" s="186"/>
      <c r="E47" s="90"/>
    </row>
    <row r="48" spans="1:8" s="91" customFormat="1" ht="26.25">
      <c r="A48" s="190" t="s">
        <v>39</v>
      </c>
      <c r="B48" s="185" t="s">
        <v>201</v>
      </c>
      <c r="C48" s="186">
        <v>37370.25</v>
      </c>
      <c r="D48" s="186"/>
      <c r="E48" s="90"/>
      <c r="F48" s="96"/>
    </row>
    <row r="49" spans="1:11" s="91" customFormat="1" ht="26.25">
      <c r="A49" s="190" t="s">
        <v>41</v>
      </c>
      <c r="B49" s="185" t="s">
        <v>202</v>
      </c>
      <c r="C49" s="186">
        <v>990514.92</v>
      </c>
      <c r="D49" s="191"/>
      <c r="E49" s="90"/>
      <c r="F49" s="96"/>
    </row>
    <row r="50" spans="1:11" s="91" customFormat="1" ht="26.25">
      <c r="A50" s="190" t="s">
        <v>43</v>
      </c>
      <c r="B50" s="185" t="s">
        <v>232</v>
      </c>
      <c r="C50" s="186">
        <v>79148</v>
      </c>
      <c r="D50" s="191"/>
      <c r="E50" s="90"/>
      <c r="F50" s="96"/>
    </row>
    <row r="51" spans="1:11" s="91" customFormat="1" ht="26.25">
      <c r="A51" s="190" t="s">
        <v>45</v>
      </c>
      <c r="B51" s="185" t="s">
        <v>233</v>
      </c>
      <c r="C51" s="186">
        <v>58205.45</v>
      </c>
      <c r="D51" s="191"/>
      <c r="E51" s="90"/>
      <c r="F51" s="96"/>
    </row>
    <row r="52" spans="1:11" s="91" customFormat="1" ht="26.25">
      <c r="A52" s="190" t="s">
        <v>53</v>
      </c>
      <c r="B52" s="185" t="s">
        <v>234</v>
      </c>
      <c r="C52" s="186">
        <v>677500</v>
      </c>
      <c r="D52" s="191"/>
      <c r="E52" s="90"/>
      <c r="F52" s="96"/>
    </row>
    <row r="53" spans="1:11" s="91" customFormat="1" ht="26.25">
      <c r="A53" s="190" t="s">
        <v>47</v>
      </c>
      <c r="B53" s="185" t="s">
        <v>310</v>
      </c>
      <c r="C53" s="186">
        <v>5670</v>
      </c>
      <c r="D53" s="191"/>
      <c r="E53" s="90"/>
      <c r="F53" s="96"/>
    </row>
    <row r="54" spans="1:11" s="91" customFormat="1" ht="27" thickBot="1">
      <c r="A54" s="190" t="s">
        <v>49</v>
      </c>
      <c r="B54" s="185" t="s">
        <v>311</v>
      </c>
      <c r="C54" s="186">
        <v>192000</v>
      </c>
      <c r="D54" s="192"/>
      <c r="E54" s="90"/>
      <c r="F54" s="96"/>
      <c r="G54" s="96"/>
    </row>
    <row r="55" spans="1:11" s="91" customFormat="1" ht="27" thickBot="1">
      <c r="A55" s="193"/>
      <c r="B55" s="194"/>
      <c r="C55" s="195">
        <f>SUM(C7:C54)</f>
        <v>50948778.740000002</v>
      </c>
      <c r="D55" s="195">
        <f>SUM(D7:D54)</f>
        <v>50948778.74000001</v>
      </c>
      <c r="E55" s="99"/>
      <c r="F55" s="100"/>
      <c r="G55" s="101">
        <f>C55-D55</f>
        <v>0</v>
      </c>
      <c r="H55" s="102" t="s">
        <v>204</v>
      </c>
    </row>
    <row r="56" spans="1:11" s="91" customFormat="1" ht="27" thickTop="1">
      <c r="A56" s="196"/>
      <c r="B56" s="196"/>
      <c r="C56" s="197"/>
      <c r="D56" s="197"/>
      <c r="E56" s="90"/>
      <c r="K56" s="100"/>
    </row>
    <row r="57" spans="1:11" s="100" customFormat="1" ht="26.25">
      <c r="A57" s="99"/>
      <c r="B57" s="99"/>
      <c r="C57" s="103"/>
      <c r="D57" s="103"/>
      <c r="E57" s="90"/>
      <c r="F57" s="104"/>
      <c r="G57" s="104"/>
      <c r="H57" s="104"/>
      <c r="I57" s="91"/>
      <c r="J57" s="91"/>
      <c r="K57" s="91"/>
    </row>
    <row r="58" spans="1:11" s="100" customFormat="1" ht="26.25">
      <c r="A58" s="99"/>
      <c r="B58" s="99"/>
      <c r="C58" s="103"/>
      <c r="D58" s="103"/>
      <c r="E58" s="90"/>
      <c r="F58" s="104"/>
      <c r="G58" s="104"/>
      <c r="H58" s="104"/>
      <c r="I58" s="91"/>
      <c r="J58" s="91"/>
      <c r="K58" s="91"/>
    </row>
    <row r="59" spans="1:11" s="100" customFormat="1" ht="26.25">
      <c r="A59" s="99"/>
      <c r="B59" s="99"/>
      <c r="C59" s="103"/>
      <c r="D59" s="103"/>
      <c r="E59" s="90"/>
      <c r="F59" s="104"/>
      <c r="G59" s="104"/>
      <c r="H59" s="104"/>
      <c r="I59" s="91"/>
      <c r="J59" s="91"/>
      <c r="K59" s="91"/>
    </row>
    <row r="60" spans="1:11" s="100" customFormat="1" ht="26.25">
      <c r="A60" s="99"/>
      <c r="B60" s="99"/>
      <c r="C60" s="103"/>
      <c r="D60" s="103"/>
      <c r="E60" s="90"/>
      <c r="F60" s="104"/>
      <c r="G60" s="104"/>
      <c r="H60" s="104"/>
      <c r="I60" s="91"/>
      <c r="J60" s="91"/>
      <c r="K60" s="91"/>
    </row>
    <row r="61" spans="1:11" s="100" customFormat="1" ht="26.25">
      <c r="A61" s="99"/>
      <c r="B61" s="99"/>
      <c r="C61" s="103"/>
      <c r="D61" s="103"/>
      <c r="E61" s="90"/>
      <c r="F61" s="104"/>
      <c r="G61" s="104"/>
      <c r="H61" s="104"/>
      <c r="I61" s="91"/>
      <c r="J61" s="91"/>
      <c r="K61" s="91"/>
    </row>
    <row r="62" spans="1:11" s="100" customFormat="1" ht="26.25">
      <c r="A62" s="99"/>
      <c r="B62" s="99"/>
      <c r="C62" s="103"/>
      <c r="D62" s="103"/>
      <c r="E62" s="90"/>
      <c r="F62" s="104"/>
      <c r="G62" s="104"/>
      <c r="H62" s="104"/>
      <c r="I62" s="91"/>
      <c r="J62" s="91"/>
      <c r="K62" s="91"/>
    </row>
    <row r="63" spans="1:11" s="91" customFormat="1" ht="26.25">
      <c r="A63" s="155" t="s">
        <v>284</v>
      </c>
      <c r="B63" s="155" t="s">
        <v>285</v>
      </c>
      <c r="C63" s="155"/>
      <c r="D63" s="159"/>
      <c r="E63" s="90"/>
      <c r="F63" s="104"/>
      <c r="G63" s="104"/>
      <c r="H63" s="104"/>
      <c r="I63" s="104"/>
      <c r="J63" s="104"/>
    </row>
    <row r="64" spans="1:11" s="91" customFormat="1" ht="23.25">
      <c r="A64" s="155" t="s">
        <v>223</v>
      </c>
      <c r="B64" s="155" t="s">
        <v>265</v>
      </c>
      <c r="C64" s="155"/>
      <c r="D64" s="159"/>
      <c r="E64" s="104"/>
      <c r="F64" s="104"/>
      <c r="G64" s="104"/>
      <c r="H64" s="104"/>
      <c r="I64" s="104"/>
      <c r="J64" s="104"/>
      <c r="K64" s="104"/>
    </row>
    <row r="65" spans="1:11" s="104" customFormat="1" ht="23.25">
      <c r="A65" s="155" t="s">
        <v>224</v>
      </c>
      <c r="B65" s="155" t="s">
        <v>266</v>
      </c>
      <c r="C65" s="155"/>
      <c r="D65" s="160"/>
      <c r="F65" s="106"/>
      <c r="G65" s="106"/>
      <c r="H65" s="106"/>
    </row>
    <row r="66" spans="1:11" s="104" customFormat="1" ht="23.25">
      <c r="A66" s="155"/>
      <c r="B66" s="155"/>
      <c r="C66" s="155"/>
      <c r="D66" s="159"/>
      <c r="E66" s="106"/>
      <c r="F66" s="106"/>
      <c r="G66" s="106"/>
      <c r="H66" s="106"/>
      <c r="I66" s="106"/>
      <c r="J66" s="106"/>
    </row>
    <row r="67" spans="1:11" s="104" customFormat="1" ht="23.25">
      <c r="A67" s="155"/>
      <c r="B67" s="155"/>
      <c r="C67" s="155"/>
      <c r="D67" s="160"/>
      <c r="E67" s="106"/>
      <c r="F67" s="106"/>
      <c r="G67" s="106"/>
      <c r="H67" s="106"/>
      <c r="I67" s="106"/>
      <c r="J67" s="106"/>
      <c r="K67" s="106"/>
    </row>
    <row r="68" spans="1:11" s="106" customFormat="1" ht="24" customHeight="1">
      <c r="A68" s="155"/>
      <c r="B68" s="155" t="s">
        <v>286</v>
      </c>
      <c r="C68" s="155"/>
      <c r="D68" s="160"/>
      <c r="H68" s="109"/>
    </row>
    <row r="69" spans="1:11" s="106" customFormat="1" ht="24" customHeight="1">
      <c r="A69" s="155"/>
      <c r="B69" s="155" t="s">
        <v>267</v>
      </c>
      <c r="C69" s="155"/>
      <c r="D69" s="160"/>
    </row>
    <row r="70" spans="1:11" s="106" customFormat="1" ht="24" customHeight="1">
      <c r="A70" s="155"/>
      <c r="B70" s="155" t="s">
        <v>268</v>
      </c>
      <c r="C70" s="155"/>
      <c r="D70" s="160"/>
    </row>
    <row r="71" spans="1:11" s="106" customFormat="1" ht="18">
      <c r="C71" s="107"/>
      <c r="D71" s="107"/>
    </row>
    <row r="72" spans="1:11" s="106" customFormat="1" ht="18">
      <c r="C72" s="107"/>
      <c r="D72" s="107"/>
    </row>
    <row r="73" spans="1:11" s="106" customFormat="1" ht="18">
      <c r="C73" s="107"/>
      <c r="D73" s="107"/>
    </row>
    <row r="74" spans="1:11" s="106" customFormat="1" ht="21">
      <c r="C74" s="107"/>
      <c r="D74" s="107"/>
      <c r="E74" s="110"/>
      <c r="F74" s="110"/>
      <c r="G74" s="110"/>
      <c r="H74" s="110"/>
    </row>
    <row r="75" spans="1:11" s="106" customFormat="1" ht="23.25">
      <c r="B75" s="111"/>
      <c r="C75" s="107"/>
      <c r="D75" s="107"/>
      <c r="E75" s="110"/>
      <c r="F75" s="110"/>
      <c r="G75" s="110"/>
      <c r="H75" s="110"/>
      <c r="I75" s="110"/>
      <c r="J75" s="110"/>
    </row>
    <row r="76" spans="1:11" s="106" customFormat="1" ht="23.25">
      <c r="A76" s="110"/>
      <c r="B76" s="112"/>
      <c r="C76" s="113"/>
      <c r="D76" s="113"/>
      <c r="E76" s="110"/>
      <c r="F76" s="110"/>
      <c r="G76" s="110"/>
      <c r="H76" s="110"/>
      <c r="I76" s="110"/>
      <c r="J76" s="110"/>
      <c r="K76" s="110"/>
    </row>
    <row r="77" spans="1:11" s="106" customFormat="1" ht="23.25">
      <c r="A77" s="104"/>
      <c r="B77" s="104"/>
      <c r="C77" s="108"/>
      <c r="D77" s="108"/>
      <c r="E77" s="104"/>
      <c r="F77" s="104"/>
      <c r="G77" s="104"/>
      <c r="H77" s="104"/>
      <c r="I77" s="104"/>
      <c r="J77" s="104"/>
      <c r="K77" s="104"/>
    </row>
    <row r="78" spans="1:11" s="104" customFormat="1" ht="23.25">
      <c r="C78" s="108"/>
      <c r="D78" s="108"/>
      <c r="E78" s="106"/>
      <c r="F78" s="106"/>
      <c r="G78" s="106"/>
      <c r="H78" s="106"/>
    </row>
    <row r="79" spans="1:11" s="104" customFormat="1" ht="23.25">
      <c r="C79" s="108"/>
      <c r="D79" s="108"/>
      <c r="E79" s="106"/>
      <c r="F79" s="106"/>
      <c r="G79" s="106"/>
      <c r="H79" s="106"/>
      <c r="I79" s="106"/>
      <c r="J79" s="106"/>
    </row>
    <row r="80" spans="1:11" s="104" customFormat="1" ht="23.25">
      <c r="A80" s="106"/>
      <c r="B80" s="106"/>
      <c r="C80" s="107"/>
      <c r="D80" s="107"/>
      <c r="E80" s="106"/>
      <c r="F80" s="106"/>
      <c r="G80" s="106"/>
      <c r="H80" s="106"/>
      <c r="I80" s="106"/>
      <c r="J80" s="106"/>
      <c r="K80" s="106"/>
    </row>
    <row r="81" spans="1:11" s="106" customFormat="1" ht="18">
      <c r="C81" s="107"/>
      <c r="D81" s="107"/>
    </row>
    <row r="82" spans="1:11" s="106" customFormat="1" ht="18">
      <c r="C82" s="107"/>
      <c r="D82" s="107"/>
    </row>
    <row r="83" spans="1:11" s="106" customFormat="1" ht="18">
      <c r="C83" s="107"/>
      <c r="D83" s="107"/>
    </row>
    <row r="84" spans="1:11" s="106" customFormat="1" ht="18">
      <c r="C84" s="107"/>
      <c r="D84" s="107"/>
    </row>
    <row r="85" spans="1:11" s="106" customFormat="1" ht="18">
      <c r="C85" s="107"/>
      <c r="D85" s="107"/>
    </row>
    <row r="86" spans="1:11" s="106" customFormat="1" ht="18">
      <c r="C86" s="107"/>
      <c r="D86" s="107"/>
    </row>
    <row r="87" spans="1:11" s="106" customFormat="1" ht="26.25">
      <c r="A87" s="99"/>
      <c r="B87" s="99"/>
      <c r="C87" s="103"/>
      <c r="D87" s="103"/>
      <c r="E87" s="90"/>
      <c r="F87" s="114"/>
      <c r="G87" s="114"/>
      <c r="H87" s="114"/>
    </row>
    <row r="88" spans="1:11" s="106" customFormat="1" ht="26.25">
      <c r="A88" s="90"/>
      <c r="B88" s="90"/>
      <c r="C88" s="105"/>
      <c r="D88" s="105"/>
      <c r="E88" s="90"/>
      <c r="F88" s="114"/>
      <c r="G88" s="114"/>
      <c r="H88" s="114"/>
      <c r="I88" s="114"/>
      <c r="J88" s="114"/>
    </row>
    <row r="89" spans="1:11" s="106" customFormat="1" ht="26.25">
      <c r="A89" s="90"/>
      <c r="B89" s="90"/>
      <c r="C89" s="105"/>
      <c r="D89" s="105"/>
      <c r="E89" s="104"/>
      <c r="F89" s="114"/>
      <c r="G89" s="114"/>
      <c r="H89" s="114"/>
      <c r="I89" s="114"/>
      <c r="J89" s="114"/>
      <c r="K89" s="114"/>
    </row>
    <row r="90" spans="1:11" ht="23.25">
      <c r="A90" s="104"/>
      <c r="B90" s="104"/>
      <c r="C90" s="108"/>
      <c r="D90" s="108"/>
      <c r="E90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2017-02-10T03:21:08Z</cp:lastPrinted>
  <dcterms:modified xsi:type="dcterms:W3CDTF">2018-06-12T03:23:18Z</dcterms:modified>
</cp:coreProperties>
</file>