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137" i="8"/>
  <c r="C138" s="1"/>
  <c r="C125"/>
  <c r="C99"/>
  <c r="C87"/>
  <c r="N51" i="1"/>
  <c r="P43"/>
  <c r="P46"/>
  <c r="P47"/>
  <c r="W46" i="5"/>
  <c r="J46"/>
  <c r="V46"/>
  <c r="I46"/>
  <c r="N26" i="1"/>
  <c r="P16"/>
  <c r="P20"/>
  <c r="P21"/>
  <c r="P22"/>
  <c r="P23"/>
  <c r="P25"/>
  <c r="N13"/>
  <c r="N14" s="1"/>
  <c r="U46" i="5"/>
  <c r="H46"/>
  <c r="T46"/>
  <c r="G46"/>
  <c r="I13" i="1"/>
  <c r="I14" s="1"/>
  <c r="S46" i="5"/>
  <c r="F46"/>
  <c r="P44"/>
  <c r="AD44" s="1"/>
  <c r="AD41"/>
  <c r="AC44"/>
  <c r="AC41"/>
  <c r="R46"/>
  <c r="E46"/>
  <c r="P41"/>
  <c r="I26" i="1"/>
  <c r="F19" i="2"/>
  <c r="C7" i="8"/>
  <c r="C25" s="1"/>
  <c r="D68" i="7"/>
  <c r="F11"/>
  <c r="F59" i="2"/>
  <c r="F62"/>
  <c r="F64"/>
  <c r="F65"/>
  <c r="F67"/>
  <c r="F74"/>
  <c r="F78"/>
  <c r="F47"/>
  <c r="F52"/>
  <c r="F53"/>
  <c r="F40"/>
  <c r="F32"/>
  <c r="F23"/>
  <c r="F15"/>
  <c r="H27" i="1"/>
  <c r="I51"/>
  <c r="I39"/>
  <c r="N39"/>
  <c r="P18"/>
  <c r="P19"/>
  <c r="H39"/>
  <c r="A39"/>
  <c r="H14"/>
  <c r="H13"/>
  <c r="A13"/>
  <c r="A14" s="1"/>
  <c r="A27" s="1"/>
  <c r="F37" i="2"/>
  <c r="E37"/>
  <c r="D37"/>
  <c r="AC42" i="5"/>
  <c r="P42"/>
  <c r="AC45"/>
  <c r="AC43"/>
  <c r="AC40"/>
  <c r="AC39"/>
  <c r="AC38"/>
  <c r="AC37"/>
  <c r="P45"/>
  <c r="P43"/>
  <c r="P40"/>
  <c r="P39"/>
  <c r="P38"/>
  <c r="P37"/>
  <c r="Q46"/>
  <c r="D46"/>
  <c r="C46"/>
  <c r="C15"/>
  <c r="G26" i="3"/>
  <c r="E84" i="2"/>
  <c r="AD38" i="5" l="1"/>
  <c r="AD45"/>
  <c r="I52" i="1"/>
  <c r="I27"/>
  <c r="N52"/>
  <c r="N27"/>
  <c r="AD39" i="5"/>
  <c r="F84" i="2"/>
  <c r="C68" i="7"/>
  <c r="G68" s="1"/>
  <c r="AD42" i="5"/>
  <c r="AD40"/>
  <c r="P46"/>
  <c r="AD43"/>
  <c r="AD37"/>
  <c r="AC46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3" i="1" l="1"/>
  <c r="I54" s="1"/>
  <c r="N53"/>
  <c r="N54" s="1"/>
  <c r="D85" i="2"/>
  <c r="AD46" i="5"/>
  <c r="AE46"/>
  <c r="F85" i="2"/>
  <c r="E85"/>
</calcChain>
</file>

<file path=xl/sharedStrings.xml><?xml version="1.0" encoding="utf-8"?>
<sst xmlns="http://schemas.openxmlformats.org/spreadsheetml/2006/main" count="657" uniqueCount="338">
  <si>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</si>
  <si>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</si>
  <si>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</si>
  <si>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</si>
  <si>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</si>
  <si>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</si>
  <si>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</si>
  <si>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</si>
  <si>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</si>
  <si>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</si>
  <si>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</si>
  <si>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</si>
  <si>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</si>
  <si>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</si>
  <si>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</si>
  <si>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</si>
  <si>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</si>
  <si>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</si>
  <si>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</si>
  <si>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</si>
  <si>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</si>
  <si>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</si>
  <si>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</si>
  <si>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</si>
  <si>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</si>
  <si>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</si>
  <si>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</si>
  <si>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</si>
  <si>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</si>
  <si>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</si>
  <si>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</si>
  <si>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</si>
  <si>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</si>
  <si>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</si>
  <si>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</si>
  <si>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</si>
  <si>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</si>
  <si>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</si>
  <si>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</si>
  <si>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</si>
  <si>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</si>
  <si>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</si>
  <si>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</si>
  <si>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</si>
  <si>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</si>
  <si>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</si>
  <si>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</si>
  <si>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</si>
  <si>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</si>
  <si>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</si>
  <si>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</si>
  <si>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</si>
  <si>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</si>
  <si>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</si>
  <si>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</si>
  <si>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</si>
  <si>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</si>
  <si>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</si>
  <si>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</si>
  <si>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</si>
  <si>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</si>
  <si>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</si>
  <si>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</si>
  <si>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</si>
  <si>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</si>
  <si>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</si>
  <si>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</si>
  <si>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</si>
  <si>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</si>
  <si>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</si>
  <si>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</si>
  <si>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</si>
  <si>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</si>
  <si>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</si>
  <si>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</si>
  <si>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</si>
  <si>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</si>
  <si>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</si>
  <si>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</si>
  <si>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</si>
  <si>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</si>
  <si>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</si>
  <si>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</si>
  <si>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</si>
  <si>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</si>
  <si>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</si>
  <si>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</si>
  <si>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</si>
  <si>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</si>
  <si>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</si>
  <si>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</si>
  <si>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</si>
  <si>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</si>
  <si>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</si>
  <si>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</si>
  <si>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</si>
  <si>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</si>
  <si>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</si>
  <si>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</si>
  <si>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</si>
  <si>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</si>
  <si>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</si>
  <si>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</si>
  <si>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</si>
  <si>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</si>
  <si>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</si>
  <si>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</si>
  <si>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</si>
  <si>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</si>
  <si>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</si>
  <si>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</si>
  <si>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</si>
  <si>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</si>
  <si>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</si>
  <si>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</si>
  <si>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</si>
  <si>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</si>
  <si>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</si>
  <si>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</si>
  <si>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</si>
  <si>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</si>
  <si>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</si>
  <si>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</si>
  <si>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</si>
  <si>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</si>
  <si>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</si>
  <si>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</si>
  <si>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</si>
  <si>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</si>
  <si>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</si>
  <si>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</si>
  <si>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</si>
  <si>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</si>
  <si>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</si>
  <si>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</si>
  <si>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</si>
  <si>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</si>
  <si>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</si>
  <si>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</si>
  <si>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</si>
  <si>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</si>
  <si>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</si>
  <si>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</si>
  <si>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</si>
  <si>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</si>
  <si>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</si>
  <si>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</si>
  <si>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</si>
  <si>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</si>
  <si>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</si>
  <si>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</si>
  <si>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</si>
  <si>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</si>
  <si>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</si>
  <si>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</si>
  <si>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</si>
  <si>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</si>
  <si>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</si>
  <si>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</si>
  <si>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</si>
  <si>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</si>
  <si>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</si>
  <si>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</si>
  <si>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</si>
  <si>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</si>
  <si>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</si>
  <si>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</si>
  <si>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</si>
  <si>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</si>
  <si>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</si>
  <si>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</si>
  <si>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</si>
  <si>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</si>
  <si>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</si>
  <si>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</si>
  <si>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</si>
  <si>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</si>
  <si>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</si>
  <si>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</si>
  <si>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</si>
  <si>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</si>
  <si>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</si>
  <si>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</si>
  <si>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</si>
  <si>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</si>
  <si>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</si>
  <si>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</si>
  <si>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</si>
  <si>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</si>
  <si>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</si>
  <si>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</si>
  <si>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</si>
  <si>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</si>
  <si>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</si>
  <si>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</si>
  <si>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</si>
  <si>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</si>
  <si>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</si>
  <si>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</si>
  <si>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</si>
  <si>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</si>
  <si>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</si>
  <si>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</si>
  <si>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</si>
  <si>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</si>
  <si>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</si>
  <si>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</si>
  <si>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</si>
  <si>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</si>
  <si>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</si>
  <si>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</si>
  <si>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</si>
  <si>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</si>
  <si>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</si>
  <si>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</si>
  <si>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</si>
  <si>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</si>
  <si>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</si>
  <si>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</si>
  <si>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</si>
  <si>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</si>
  <si>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</si>
  <si>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</si>
  <si>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</si>
  <si>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 xml:space="preserve">     นายกองค์การบริหารส่วนตำบลตลิ่งชัน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</si>
  <si>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</si>
  <si>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</si>
  <si>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</si>
  <si>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</si>
  <si>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</si>
  <si>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</si>
  <si>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</si>
  <si>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</si>
  <si>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</si>
  <si>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</si>
  <si>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</si>
  <si>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</si>
  <si>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</si>
  <si>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</si>
  <si>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</si>
  <si>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</si>
  <si>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</si>
  <si>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</si>
  <si>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</si>
  <si>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</si>
  <si>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</si>
  <si>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</si>
  <si>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</si>
  <si>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</si>
  <si>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</si>
  <si>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>ปลัดองค์การบริหารส่วนตำบลตลิ่งชัน</t>
  </si>
  <si>
    <t xml:space="preserve">        (นางสมผิว  ศรีเผือก</t>
  </si>
  <si>
    <t xml:space="preserve">          ผู้อำนวยการกองคลัง</t>
  </si>
  <si>
    <t xml:space="preserve">     ปลัดองค์การบริหารส่วนตำบลตลิ่งชัน</t>
  </si>
  <si>
    <t xml:space="preserve">   (นายอภิรักษ์  ไพบูลย์)</t>
  </si>
  <si>
    <t xml:space="preserve">                             ผู้อำนวยการกองคลัง</t>
  </si>
  <si>
    <t xml:space="preserve">                           (นางสมผิว  ศรีเผือก</t>
  </si>
  <si>
    <t xml:space="preserve"> (นายอภิรักษ์   ไพบูลย์)</t>
  </si>
  <si>
    <t xml:space="preserve">   (นายชัยวุฒิ   แก้วอย่างดี)</t>
  </si>
  <si>
    <t xml:space="preserve">                                      (นายชัยวุฒิ  แก้วอย่างดี)</t>
  </si>
  <si>
    <t xml:space="preserve">                                        นายกองค์การบริหารส่วนตำบลตลิ่งชัน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</si>
  <si>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</si>
  <si>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</si>
  <si>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</si>
  <si>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</si>
  <si>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</si>
  <si>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</si>
  <si>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</si>
  <si>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               (ลงชื่อ)………………………….</t>
  </si>
  <si>
    <t xml:space="preserve">                              (นางสมผิว  ศรีเผือก)</t>
  </si>
  <si>
    <t xml:space="preserve">                               ผู้อำนวยการกองคลัง</t>
  </si>
  <si>
    <t xml:space="preserve">                         ลงชื่อ)…………………………                      </t>
  </si>
  <si>
    <t xml:space="preserve">                             (นายอภิรักษ์  ไพบูลย์)                                     </t>
  </si>
  <si>
    <t xml:space="preserve">                      ปลัดองค์การบริหารส่วนตำบลตลิ่งชัน          </t>
  </si>
  <si>
    <t xml:space="preserve">                       (ลงชื่อ)…………………………                      </t>
  </si>
  <si>
    <t xml:space="preserve">                              (นายชัยวุฒิ  แก้วอย่างดี)                                     </t>
  </si>
  <si>
    <t xml:space="preserve">                     นายกองค์การบริหารส่วนตำบลตลิ่งชัน</t>
  </si>
  <si>
    <t xml:space="preserve">         ลงชื่อ.............................</t>
  </si>
  <si>
    <t>ลงชื่อ...................................</t>
  </si>
  <si>
    <t xml:space="preserve">               ลงชื่อ...................................</t>
  </si>
  <si>
    <t xml:space="preserve">  ลงชื่อ.................................</t>
  </si>
  <si>
    <t xml:space="preserve"> ลงชื่อ.................................</t>
  </si>
  <si>
    <t>ลงชื่อ..................................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</si>
  <si>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</si>
  <si>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</si>
  <si>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</si>
  <si>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</si>
  <si>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</si>
  <si>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</si>
  <si>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</si>
  <si>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</si>
  <si>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</si>
  <si>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</si>
  <si>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</si>
  <si>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</si>
  <si>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</si>
  <si>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</si>
  <si>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</si>
  <si>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</si>
  <si>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</si>
  <si>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</si>
  <si>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</si>
  <si>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</si>
  <si>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พนักงานจ้างผู้ดูแลเด็ก เงินเพิ่ม ฯ  ประกันสังคม</t>
  </si>
  <si>
    <t>411002</t>
  </si>
  <si>
    <t>411003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</si>
  <si>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</si>
  <si>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</si>
  <si>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</si>
  <si>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</si>
  <si>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24  มี.ค.  60                                   20157540</t>
  </si>
  <si>
    <t xml:space="preserve">ณ   30 เมษายน   2560     </t>
  </si>
  <si>
    <t>ณ   วันที่   30  เมษายน   2560</t>
  </si>
  <si>
    <t>ณ    30   เมษายน   2560</t>
  </si>
  <si>
    <t>ยอดคงเหลือตามรายงานธนาคาร ณ วันที่  30 เมษายน   2560</t>
  </si>
  <si>
    <t>ยอดคงเหลือตามบัญชี ณ วันที่ 30  เมษายน  2560</t>
  </si>
  <si>
    <t>ลงชื่อ……...…………..…..วันที่    30 เม.ย. 60</t>
  </si>
  <si>
    <t>ณ   วันที่   30  เมษายน  2560</t>
  </si>
  <si>
    <t>ลูกหนี้เงินยืม-เงินงบประมาณ</t>
  </si>
  <si>
    <t>ค่าธรรมเนียมรถยนต์และล้อเลื่อน</t>
  </si>
  <si>
    <t>ปีงบประมาณ 2560  ประจำเดือน เมษายน  พ.ศ.2560</t>
  </si>
  <si>
    <t>19  เม.ย.  60                                  20157569</t>
  </si>
  <si>
    <t>19  เม.ย.  60                                  20157571</t>
  </si>
  <si>
    <t>21  เม.ย.  60                                  20157575</t>
  </si>
  <si>
    <t>25  เม.ย.  60                                  20157579</t>
  </si>
  <si>
    <t>28  เม.ย.  60                                  20157583</t>
  </si>
  <si>
    <t>28  เม.ย.  60                                  20157584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</si>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</sst>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  <numFmt numFmtId="189" formatCode="_-* #,##0_-;\-* #,##0_-;_-* &quot;-&quot;??_-;_-@_-"/>
  </numFmts>
  <fonts count="58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37" fillId="0" borderId="0"/>
  </cellStyleXfs>
  <cellXfs count="32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12" fillId="0" borderId="0" xfId="0" applyNumberFormat="1" applyFont="1"/>
    <xf numFmtId="0" fontId="10" fillId="0" borderId="14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6" xfId="0" applyFont="1" applyBorder="1" applyAlignment="1">
      <alignment horizont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/>
    <xf numFmtId="0" fontId="10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0" fontId="11" fillId="0" borderId="20" xfId="0" applyFont="1" applyBorder="1"/>
    <xf numFmtId="0" fontId="10" fillId="0" borderId="22" xfId="0" applyFont="1" applyBorder="1" applyAlignment="1">
      <alignment horizontal="center"/>
    </xf>
    <xf numFmtId="43" fontId="11" fillId="0" borderId="22" xfId="0" applyNumberFormat="1" applyFont="1" applyBorder="1"/>
    <xf numFmtId="43" fontId="11" fillId="0" borderId="22" xfId="0" applyNumberFormat="1" applyFont="1" applyBorder="1" applyAlignment="1">
      <alignment horizontal="right"/>
    </xf>
    <xf numFmtId="0" fontId="10" fillId="0" borderId="20" xfId="0" applyFont="1" applyBorder="1"/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11" fillId="0" borderId="21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43" fontId="11" fillId="0" borderId="16" xfId="0" applyNumberFormat="1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43" fontId="11" fillId="0" borderId="17" xfId="0" applyNumberFormat="1" applyFont="1" applyBorder="1"/>
    <xf numFmtId="43" fontId="11" fillId="0" borderId="17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14" xfId="0" applyFont="1" applyBorder="1"/>
    <xf numFmtId="43" fontId="11" fillId="0" borderId="16" xfId="0" applyNumberFormat="1" applyFont="1" applyBorder="1"/>
    <xf numFmtId="43" fontId="13" fillId="0" borderId="22" xfId="0" applyNumberFormat="1" applyFont="1" applyBorder="1" applyAlignment="1">
      <alignment horizontal="right"/>
    </xf>
    <xf numFmtId="43" fontId="10" fillId="0" borderId="19" xfId="0" applyNumberFormat="1" applyFont="1" applyBorder="1"/>
    <xf numFmtId="43" fontId="10" fillId="0" borderId="19" xfId="0" applyNumberFormat="1" applyFont="1" applyBorder="1" applyAlignment="1">
      <alignment horizontal="right"/>
    </xf>
    <xf numFmtId="43" fontId="11" fillId="3" borderId="17" xfId="0" applyNumberFormat="1" applyFont="1" applyFill="1" applyBorder="1"/>
    <xf numFmtId="0" fontId="10" fillId="3" borderId="25" xfId="0" applyFont="1" applyFill="1" applyBorder="1"/>
    <xf numFmtId="0" fontId="11" fillId="3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4" fillId="0" borderId="0" xfId="0" applyFont="1"/>
    <xf numFmtId="0" fontId="14" fillId="0" borderId="17" xfId="0" applyFont="1" applyBorder="1" applyAlignment="1">
      <alignment horizontal="center"/>
    </xf>
    <xf numFmtId="0" fontId="14" fillId="0" borderId="22" xfId="0" applyFont="1" applyBorder="1"/>
    <xf numFmtId="4" fontId="14" fillId="0" borderId="22" xfId="0" applyNumberFormat="1" applyFont="1" applyBorder="1"/>
    <xf numFmtId="0" fontId="14" fillId="0" borderId="27" xfId="0" applyFont="1" applyBorder="1"/>
    <xf numFmtId="4" fontId="14" fillId="0" borderId="27" xfId="0" applyNumberFormat="1" applyFont="1" applyBorder="1"/>
    <xf numFmtId="4" fontId="15" fillId="0" borderId="17" xfId="0" applyNumberFormat="1" applyFont="1" applyBorder="1"/>
    <xf numFmtId="0" fontId="16" fillId="0" borderId="0" xfId="0" applyFont="1"/>
    <xf numFmtId="0" fontId="11" fillId="0" borderId="0" xfId="0" applyFont="1"/>
    <xf numFmtId="0" fontId="17" fillId="0" borderId="0" xfId="0" applyFont="1"/>
    <xf numFmtId="4" fontId="16" fillId="0" borderId="0" xfId="0" applyNumberFormat="1" applyFont="1"/>
    <xf numFmtId="0" fontId="17" fillId="0" borderId="0" xfId="0" applyFont="1" applyAlignment="1">
      <alignment horizontal="center"/>
    </xf>
    <xf numFmtId="4" fontId="17" fillId="0" borderId="28" xfId="0" applyNumberFormat="1" applyFont="1" applyBorder="1"/>
    <xf numFmtId="0" fontId="11" fillId="0" borderId="0" xfId="0" applyFont="1" applyBorder="1" applyAlignment="1">
      <alignment horizontal="left"/>
    </xf>
    <xf numFmtId="0" fontId="18" fillId="0" borderId="0" xfId="0" applyFont="1"/>
    <xf numFmtId="4" fontId="18" fillId="0" borderId="0" xfId="0" applyNumberFormat="1" applyFont="1"/>
    <xf numFmtId="0" fontId="19" fillId="0" borderId="0" xfId="0" applyFont="1"/>
    <xf numFmtId="4" fontId="20" fillId="0" borderId="0" xfId="0" applyNumberFormat="1" applyFont="1"/>
    <xf numFmtId="4" fontId="21" fillId="0" borderId="0" xfId="0" applyNumberFormat="1" applyFont="1"/>
    <xf numFmtId="4" fontId="22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0" fillId="0" borderId="29" xfId="0" applyFont="1" applyBorder="1"/>
    <xf numFmtId="0" fontId="11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3" fontId="11" fillId="0" borderId="29" xfId="0" applyNumberFormat="1" applyFont="1" applyBorder="1"/>
    <xf numFmtId="0" fontId="10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3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6" fillId="0" borderId="22" xfId="0" applyNumberFormat="1" applyFont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4" fontId="30" fillId="0" borderId="0" xfId="0" applyNumberFormat="1" applyFont="1"/>
    <xf numFmtId="4" fontId="31" fillId="0" borderId="0" xfId="0" applyNumberFormat="1" applyFont="1"/>
    <xf numFmtId="43" fontId="29" fillId="0" borderId="0" xfId="0" applyNumberFormat="1" applyFont="1"/>
    <xf numFmtId="43" fontId="28" fillId="0" borderId="0" xfId="0" applyNumberFormat="1" applyFont="1"/>
    <xf numFmtId="43" fontId="28" fillId="0" borderId="0" xfId="0" applyNumberFormat="1" applyFont="1" applyBorder="1"/>
    <xf numFmtId="43" fontId="28" fillId="0" borderId="0" xfId="2" applyFont="1" applyBorder="1"/>
    <xf numFmtId="0" fontId="27" fillId="0" borderId="0" xfId="0" applyFont="1" applyBorder="1"/>
    <xf numFmtId="0" fontId="28" fillId="0" borderId="0" xfId="0" applyFont="1" applyBorder="1"/>
    <xf numFmtId="43" fontId="29" fillId="0" borderId="0" xfId="2" applyFont="1" applyBorder="1"/>
    <xf numFmtId="0" fontId="29" fillId="0" borderId="0" xfId="0" applyFont="1" applyBorder="1"/>
    <xf numFmtId="43" fontId="32" fillId="0" borderId="0" xfId="2" applyFont="1" applyBorder="1"/>
    <xf numFmtId="0" fontId="33" fillId="0" borderId="0" xfId="0" applyFont="1"/>
    <xf numFmtId="43" fontId="27" fillId="0" borderId="0" xfId="2" applyFont="1"/>
    <xf numFmtId="0" fontId="34" fillId="0" borderId="0" xfId="0" applyFont="1"/>
    <xf numFmtId="43" fontId="34" fillId="0" borderId="0" xfId="2" applyFont="1"/>
    <xf numFmtId="43" fontId="33" fillId="0" borderId="0" xfId="2" applyFont="1"/>
    <xf numFmtId="43" fontId="34" fillId="0" borderId="0" xfId="0" applyNumberFormat="1" applyFont="1"/>
    <xf numFmtId="0" fontId="35" fillId="0" borderId="0" xfId="0" applyFont="1"/>
    <xf numFmtId="0" fontId="36" fillId="0" borderId="0" xfId="0" applyFont="1" applyAlignment="1">
      <alignment horizontal="left" readingOrder="2"/>
    </xf>
    <xf numFmtId="0" fontId="36" fillId="0" borderId="0" xfId="0" applyFont="1" applyAlignment="1">
      <alignment horizontal="center" readingOrder="2"/>
    </xf>
    <xf numFmtId="43" fontId="35" fillId="0" borderId="0" xfId="2" applyFont="1"/>
    <xf numFmtId="0" fontId="0" fillId="0" borderId="0" xfId="0"/>
    <xf numFmtId="43" fontId="0" fillId="0" borderId="0" xfId="2" applyFont="1"/>
    <xf numFmtId="0" fontId="37" fillId="0" borderId="0" xfId="3"/>
    <xf numFmtId="0" fontId="38" fillId="0" borderId="29" xfId="3" applyFont="1" applyBorder="1"/>
    <xf numFmtId="0" fontId="37" fillId="0" borderId="14" xfId="3" applyBorder="1"/>
    <xf numFmtId="0" fontId="37" fillId="0" borderId="29" xfId="3" applyBorder="1"/>
    <xf numFmtId="0" fontId="38" fillId="0" borderId="0" xfId="3" applyFont="1" applyBorder="1" applyAlignment="1">
      <alignment horizontal="center"/>
    </xf>
    <xf numFmtId="0" fontId="37" fillId="0" borderId="20" xfId="3" applyBorder="1"/>
    <xf numFmtId="0" fontId="37" fillId="0" borderId="0" xfId="3" applyBorder="1"/>
    <xf numFmtId="0" fontId="37" fillId="0" borderId="26" xfId="3" applyBorder="1"/>
    <xf numFmtId="0" fontId="37" fillId="0" borderId="18" xfId="3" applyBorder="1"/>
    <xf numFmtId="0" fontId="38" fillId="0" borderId="0" xfId="3" applyFont="1"/>
    <xf numFmtId="43" fontId="38" fillId="0" borderId="14" xfId="2" applyFont="1" applyBorder="1" applyAlignment="1"/>
    <xf numFmtId="43" fontId="38" fillId="0" borderId="20" xfId="2" applyNumberFormat="1" applyFont="1" applyBorder="1" applyAlignment="1">
      <alignment horizontal="right"/>
    </xf>
    <xf numFmtId="0" fontId="38" fillId="0" borderId="0" xfId="3" applyFont="1" applyBorder="1"/>
    <xf numFmtId="43" fontId="38" fillId="0" borderId="20" xfId="3" applyNumberFormat="1" applyFont="1" applyBorder="1"/>
    <xf numFmtId="0" fontId="38" fillId="0" borderId="0" xfId="3" applyFont="1" applyAlignment="1"/>
    <xf numFmtId="15" fontId="40" fillId="0" borderId="0" xfId="3" applyNumberFormat="1" applyFont="1" applyAlignment="1">
      <alignment horizontal="left"/>
    </xf>
    <xf numFmtId="43" fontId="40" fillId="0" borderId="21" xfId="2" applyFont="1" applyBorder="1" applyAlignment="1">
      <alignment horizontal="right"/>
    </xf>
    <xf numFmtId="43" fontId="38" fillId="0" borderId="20" xfId="2" applyFont="1" applyBorder="1"/>
    <xf numFmtId="43" fontId="41" fillId="0" borderId="20" xfId="2" applyFont="1" applyBorder="1" applyAlignment="1">
      <alignment horizontal="right"/>
    </xf>
    <xf numFmtId="43" fontId="41" fillId="0" borderId="0" xfId="2" applyFont="1" applyBorder="1" applyAlignment="1">
      <alignment horizontal="right"/>
    </xf>
    <xf numFmtId="43" fontId="37" fillId="0" borderId="0" xfId="3" applyNumberFormat="1"/>
    <xf numFmtId="0" fontId="39" fillId="0" borderId="0" xfId="3" applyFont="1"/>
    <xf numFmtId="0" fontId="38" fillId="0" borderId="26" xfId="3" applyFont="1" applyBorder="1"/>
    <xf numFmtId="0" fontId="38" fillId="0" borderId="40" xfId="3" applyFont="1" applyBorder="1"/>
    <xf numFmtId="0" fontId="38" fillId="0" borderId="14" xfId="3" applyFont="1" applyBorder="1"/>
    <xf numFmtId="0" fontId="38" fillId="0" borderId="20" xfId="3" applyFont="1" applyBorder="1"/>
    <xf numFmtId="0" fontId="38" fillId="0" borderId="21" xfId="3" applyFont="1" applyBorder="1"/>
    <xf numFmtId="0" fontId="38" fillId="0" borderId="18" xfId="3" applyFont="1" applyBorder="1"/>
    <xf numFmtId="0" fontId="42" fillId="0" borderId="0" xfId="0" applyFont="1"/>
    <xf numFmtId="43" fontId="43" fillId="0" borderId="26" xfId="2" applyFont="1" applyBorder="1"/>
    <xf numFmtId="0" fontId="1" fillId="0" borderId="0" xfId="0" applyFont="1" applyFill="1" applyBorder="1"/>
    <xf numFmtId="0" fontId="44" fillId="0" borderId="0" xfId="0" applyFont="1" applyFill="1" applyBorder="1"/>
    <xf numFmtId="0" fontId="4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40" xfId="0" applyFont="1" applyBorder="1"/>
    <xf numFmtId="0" fontId="10" fillId="0" borderId="19" xfId="0" applyFont="1" applyBorder="1" applyAlignment="1">
      <alignment horizontal="center"/>
    </xf>
    <xf numFmtId="0" fontId="45" fillId="0" borderId="0" xfId="3" applyFont="1"/>
    <xf numFmtId="0" fontId="46" fillId="0" borderId="0" xfId="3" applyFont="1"/>
    <xf numFmtId="0" fontId="45" fillId="0" borderId="0" xfId="3" applyFont="1" applyAlignment="1"/>
    <xf numFmtId="0" fontId="47" fillId="0" borderId="0" xfId="0" applyFont="1"/>
    <xf numFmtId="43" fontId="48" fillId="0" borderId="0" xfId="2" applyFont="1"/>
    <xf numFmtId="43" fontId="49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0" fillId="0" borderId="30" xfId="0" applyFont="1" applyBorder="1" applyAlignment="1">
      <alignment horizontal="center"/>
    </xf>
    <xf numFmtId="43" fontId="50" fillId="0" borderId="31" xfId="2" applyFont="1" applyBorder="1" applyAlignment="1">
      <alignment horizontal="center"/>
    </xf>
    <xf numFmtId="0" fontId="51" fillId="0" borderId="32" xfId="0" applyFont="1" applyBorder="1"/>
    <xf numFmtId="49" fontId="51" fillId="0" borderId="33" xfId="0" applyNumberFormat="1" applyFont="1" applyBorder="1" applyAlignment="1">
      <alignment horizontal="center"/>
    </xf>
    <xf numFmtId="43" fontId="52" fillId="0" borderId="32" xfId="2" applyFont="1" applyBorder="1"/>
    <xf numFmtId="0" fontId="52" fillId="0" borderId="34" xfId="0" applyFont="1" applyBorder="1"/>
    <xf numFmtId="49" fontId="52" fillId="0" borderId="34" xfId="0" applyNumberFormat="1" applyFont="1" applyBorder="1" applyAlignment="1">
      <alignment horizontal="center"/>
    </xf>
    <xf numFmtId="43" fontId="52" fillId="0" borderId="35" xfId="2" applyFont="1" applyBorder="1"/>
    <xf numFmtId="0" fontId="51" fillId="0" borderId="34" xfId="0" applyFont="1" applyBorder="1" applyAlignment="1">
      <alignment horizontal="left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3" xfId="0" applyNumberFormat="1" applyFont="1" applyBorder="1" applyAlignment="1">
      <alignment horizontal="center"/>
    </xf>
    <xf numFmtId="43" fontId="52" fillId="0" borderId="36" xfId="2" applyFont="1" applyBorder="1"/>
    <xf numFmtId="0" fontId="53" fillId="0" borderId="41" xfId="0" applyFont="1" applyBorder="1"/>
    <xf numFmtId="0" fontId="53" fillId="0" borderId="36" xfId="0" applyFont="1" applyBorder="1" applyAlignment="1">
      <alignment horizontal="center"/>
    </xf>
    <xf numFmtId="0" fontId="52" fillId="0" borderId="41" xfId="0" applyFont="1" applyBorder="1"/>
    <xf numFmtId="43" fontId="52" fillId="0" borderId="37" xfId="2" applyFont="1" applyBorder="1"/>
    <xf numFmtId="43" fontId="52" fillId="0" borderId="38" xfId="2" applyFont="1" applyBorder="1"/>
    <xf numFmtId="0" fontId="54" fillId="0" borderId="0" xfId="0" applyFont="1" applyBorder="1"/>
    <xf numFmtId="49" fontId="54" fillId="0" borderId="0" xfId="0" applyNumberFormat="1" applyFont="1" applyBorder="1" applyAlignment="1">
      <alignment horizontal="center"/>
    </xf>
    <xf numFmtId="43" fontId="50" fillId="0" borderId="39" xfId="2" applyFont="1" applyBorder="1"/>
    <xf numFmtId="0" fontId="55" fillId="0" borderId="0" xfId="0" applyFont="1" applyBorder="1"/>
    <xf numFmtId="43" fontId="56" fillId="0" borderId="0" xfId="2" applyFont="1" applyBorder="1"/>
    <xf numFmtId="43" fontId="25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2" fillId="0" borderId="0" xfId="0" applyNumberFormat="1" applyFont="1" applyBorder="1" applyAlignment="1">
      <alignment horizontal="center"/>
    </xf>
    <xf numFmtId="43" fontId="10" fillId="0" borderId="16" xfId="0" applyNumberFormat="1" applyFont="1" applyBorder="1"/>
    <xf numFmtId="43" fontId="10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3" fillId="0" borderId="42" xfId="0" applyFont="1" applyBorder="1" applyAlignment="1">
      <alignment horizontal="center"/>
    </xf>
    <xf numFmtId="49" fontId="52" fillId="0" borderId="36" xfId="0" applyNumberFormat="1" applyFont="1" applyBorder="1" applyAlignment="1">
      <alignment horizontal="center"/>
    </xf>
    <xf numFmtId="0" fontId="52" fillId="0" borderId="0" xfId="0" applyFont="1" applyBorder="1"/>
    <xf numFmtId="43" fontId="52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7" fillId="0" borderId="3" xfId="1" applyNumberFormat="1" applyFont="1" applyFill="1" applyBorder="1" applyAlignment="1">
      <alignment horizontal="right" vertical="top" wrapText="1"/>
    </xf>
    <xf numFmtId="2" fontId="57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7" fillId="0" borderId="21" xfId="3" applyNumberFormat="1" applyBorder="1"/>
    <xf numFmtId="0" fontId="40" fillId="0" borderId="0" xfId="3" applyFont="1"/>
    <xf numFmtId="43" fontId="41" fillId="0" borderId="0" xfId="3" applyNumberFormat="1" applyFont="1" applyBorder="1"/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189" fontId="3" fillId="0" borderId="1" xfId="2" applyNumberFormat="1" applyFont="1" applyFill="1" applyBorder="1" applyAlignment="1">
      <alignment horizontal="right" vertical="center" wrapText="1" readingOrder="1"/>
    </xf>
    <xf numFmtId="189" fontId="1" fillId="0" borderId="2" xfId="2" applyNumberFormat="1" applyFont="1" applyFill="1" applyBorder="1" applyAlignment="1">
      <alignment vertical="top" wrapText="1"/>
    </xf>
    <xf numFmtId="189" fontId="1" fillId="0" borderId="3" xfId="2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3" fillId="0" borderId="13" xfId="1" applyNumberFormat="1" applyFont="1" applyFill="1" applyBorder="1" applyAlignment="1">
      <alignment horizontal="right" vertical="top" wrapText="1"/>
    </xf>
    <xf numFmtId="0" fontId="23" fillId="0" borderId="3" xfId="1" applyNumberFormat="1" applyFont="1" applyFill="1" applyBorder="1" applyAlignment="1">
      <alignment horizontal="right" vertical="top" wrapText="1"/>
    </xf>
    <xf numFmtId="2" fontId="57" fillId="0" borderId="13" xfId="1" applyNumberFormat="1" applyFont="1" applyFill="1" applyBorder="1" applyAlignment="1">
      <alignment horizontal="right" vertical="top" wrapText="1"/>
    </xf>
    <xf numFmtId="2" fontId="57" fillId="0" borderId="3" xfId="1" applyNumberFormat="1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57" fillId="0" borderId="13" xfId="2" quotePrefix="1" applyFont="1" applyFill="1" applyBorder="1" applyAlignment="1">
      <alignment horizontal="right" vertical="top" wrapText="1"/>
    </xf>
    <xf numFmtId="43" fontId="57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5" fillId="0" borderId="13" xfId="2" quotePrefix="1" applyNumberFormat="1" applyFont="1" applyFill="1" applyBorder="1" applyAlignment="1">
      <alignment horizontal="right" vertical="center" wrapText="1" readingOrder="1"/>
    </xf>
    <xf numFmtId="188" fontId="25" fillId="0" borderId="2" xfId="2" quotePrefix="1" applyNumberFormat="1" applyFont="1" applyFill="1" applyBorder="1" applyAlignment="1">
      <alignment horizontal="right" vertical="center" wrapText="1" readingOrder="1"/>
    </xf>
    <xf numFmtId="188" fontId="25" fillId="0" borderId="3" xfId="2" quotePrefix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25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50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showGridLines="0" workbookViewId="0">
      <pane ySplit="3" topLeftCell="A57" activePane="bottomLeft" state="frozen"/>
      <selection pane="bottomLeft" activeCell="I54" sqref="I54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96"/>
      <c r="B1" s="267"/>
      <c r="C1" s="267"/>
      <c r="D1" s="267"/>
      <c r="E1" s="267"/>
      <c r="G1" s="297" t="s">
        <v>159</v>
      </c>
      <c r="H1" s="267"/>
      <c r="I1" s="267"/>
      <c r="J1" s="267"/>
      <c r="K1" s="267"/>
      <c r="O1" s="1"/>
    </row>
    <row r="2" spans="1:16" ht="21.2" customHeight="1">
      <c r="G2" s="298" t="s">
        <v>0</v>
      </c>
      <c r="H2" s="267"/>
      <c r="I2" s="267"/>
      <c r="J2" s="267"/>
      <c r="K2" s="267"/>
    </row>
    <row r="3" spans="1:16" ht="21.2" customHeight="1">
      <c r="G3" s="299" t="s">
        <v>320</v>
      </c>
      <c r="H3" s="267"/>
      <c r="I3" s="267"/>
      <c r="J3" s="267"/>
      <c r="K3" s="267"/>
    </row>
    <row r="4" spans="1:16">
      <c r="A4" s="300" t="s">
        <v>1</v>
      </c>
      <c r="B4" s="243"/>
      <c r="C4" s="243"/>
      <c r="D4" s="243"/>
      <c r="E4" s="243"/>
      <c r="F4" s="243"/>
      <c r="G4" s="243"/>
      <c r="H4" s="243"/>
      <c r="I4" s="244"/>
      <c r="J4" s="3" t="s">
        <v>2</v>
      </c>
      <c r="K4" s="301" t="s">
        <v>3</v>
      </c>
      <c r="L4" s="302"/>
      <c r="M4" s="303"/>
      <c r="N4" s="301" t="s">
        <v>4</v>
      </c>
      <c r="O4" s="302"/>
      <c r="P4" s="303"/>
    </row>
    <row r="5" spans="1:16" ht="40.5" customHeight="1">
      <c r="A5" s="300" t="s">
        <v>5</v>
      </c>
      <c r="B5" s="243"/>
      <c r="C5" s="244"/>
      <c r="E5" s="300" t="s">
        <v>6</v>
      </c>
      <c r="F5" s="243"/>
      <c r="G5" s="244"/>
      <c r="H5" s="2" t="s">
        <v>7</v>
      </c>
      <c r="I5" s="2" t="s">
        <v>8</v>
      </c>
      <c r="J5" s="4" t="s">
        <v>9</v>
      </c>
      <c r="K5" s="304" t="s">
        <v>9</v>
      </c>
      <c r="L5" s="305"/>
      <c r="M5" s="306"/>
      <c r="N5" s="304" t="s">
        <v>10</v>
      </c>
      <c r="O5" s="305"/>
      <c r="P5" s="306"/>
    </row>
    <row r="6" spans="1:16">
      <c r="A6" s="271" t="s">
        <v>9</v>
      </c>
      <c r="B6" s="243"/>
      <c r="C6" s="244"/>
      <c r="E6" s="255" t="s">
        <v>9</v>
      </c>
      <c r="F6" s="243"/>
      <c r="G6" s="244"/>
      <c r="H6" s="5" t="s">
        <v>9</v>
      </c>
      <c r="I6" s="6">
        <v>38126627.189999998</v>
      </c>
      <c r="J6" s="7" t="s">
        <v>11</v>
      </c>
      <c r="K6" s="271" t="s">
        <v>9</v>
      </c>
      <c r="L6" s="243"/>
      <c r="M6" s="244"/>
      <c r="N6" s="260">
        <v>39688556.039999999</v>
      </c>
      <c r="O6" s="261"/>
      <c r="P6" s="262"/>
    </row>
    <row r="7" spans="1:16">
      <c r="A7" s="260">
        <v>257000</v>
      </c>
      <c r="B7" s="261"/>
      <c r="C7" s="262"/>
      <c r="E7" s="255" t="s">
        <v>12</v>
      </c>
      <c r="F7" s="243"/>
      <c r="G7" s="244"/>
      <c r="H7" s="78">
        <v>257000</v>
      </c>
      <c r="I7" s="83">
        <v>254402.1</v>
      </c>
      <c r="J7" s="8" t="s">
        <v>13</v>
      </c>
      <c r="K7" s="256" t="s">
        <v>14</v>
      </c>
      <c r="L7" s="243"/>
      <c r="M7" s="244"/>
      <c r="N7" s="260">
        <v>5117.55</v>
      </c>
      <c r="O7" s="261"/>
      <c r="P7" s="262"/>
    </row>
    <row r="8" spans="1:16">
      <c r="A8" s="260">
        <v>311300</v>
      </c>
      <c r="B8" s="261"/>
      <c r="C8" s="262"/>
      <c r="E8" s="255" t="s">
        <v>12</v>
      </c>
      <c r="F8" s="243"/>
      <c r="G8" s="244"/>
      <c r="H8" s="78">
        <v>311300</v>
      </c>
      <c r="I8" s="83">
        <v>847703</v>
      </c>
      <c r="J8" s="8" t="s">
        <v>15</v>
      </c>
      <c r="K8" s="256" t="s">
        <v>16</v>
      </c>
      <c r="L8" s="243"/>
      <c r="M8" s="244"/>
      <c r="N8" s="260">
        <v>12000</v>
      </c>
      <c r="O8" s="261"/>
      <c r="P8" s="262"/>
    </row>
    <row r="9" spans="1:16">
      <c r="A9" s="260">
        <v>180000</v>
      </c>
      <c r="B9" s="261"/>
      <c r="C9" s="262"/>
      <c r="E9" s="255" t="s">
        <v>12</v>
      </c>
      <c r="F9" s="243"/>
      <c r="G9" s="244"/>
      <c r="H9" s="78">
        <v>180000</v>
      </c>
      <c r="I9" s="83">
        <v>93089.38</v>
      </c>
      <c r="J9" s="8" t="s">
        <v>17</v>
      </c>
      <c r="K9" s="256" t="s">
        <v>18</v>
      </c>
      <c r="L9" s="243"/>
      <c r="M9" s="244"/>
      <c r="N9" s="307">
        <v>0</v>
      </c>
      <c r="O9" s="243"/>
      <c r="P9" s="244"/>
    </row>
    <row r="10" spans="1:16">
      <c r="A10" s="260">
        <v>65000</v>
      </c>
      <c r="B10" s="261"/>
      <c r="C10" s="262"/>
      <c r="E10" s="255" t="s">
        <v>12</v>
      </c>
      <c r="F10" s="243"/>
      <c r="G10" s="244"/>
      <c r="H10" s="78">
        <v>65000</v>
      </c>
      <c r="I10" s="83">
        <v>78300</v>
      </c>
      <c r="J10" s="8" t="s">
        <v>19</v>
      </c>
      <c r="K10" s="256" t="s">
        <v>20</v>
      </c>
      <c r="L10" s="243"/>
      <c r="M10" s="244"/>
      <c r="N10" s="260">
        <v>0</v>
      </c>
      <c r="O10" s="261"/>
      <c r="P10" s="262"/>
    </row>
    <row r="11" spans="1:16">
      <c r="A11" s="260">
        <v>15092000</v>
      </c>
      <c r="B11" s="261"/>
      <c r="C11" s="262"/>
      <c r="E11" s="255" t="s">
        <v>12</v>
      </c>
      <c r="F11" s="243"/>
      <c r="G11" s="244"/>
      <c r="H11" s="78">
        <v>15092000</v>
      </c>
      <c r="I11" s="83">
        <v>9123979.0899999999</v>
      </c>
      <c r="J11" s="8" t="s">
        <v>21</v>
      </c>
      <c r="K11" s="256" t="s">
        <v>22</v>
      </c>
      <c r="L11" s="243"/>
      <c r="M11" s="244"/>
      <c r="N11" s="260">
        <v>2271238.54</v>
      </c>
      <c r="O11" s="261"/>
      <c r="P11" s="262"/>
    </row>
    <row r="12" spans="1:16">
      <c r="A12" s="260">
        <v>28294700</v>
      </c>
      <c r="B12" s="261"/>
      <c r="C12" s="262"/>
      <c r="E12" s="255" t="s">
        <v>12</v>
      </c>
      <c r="F12" s="243"/>
      <c r="G12" s="244"/>
      <c r="H12" s="78">
        <v>28294700</v>
      </c>
      <c r="I12" s="83">
        <v>21009708</v>
      </c>
      <c r="J12" s="8" t="s">
        <v>23</v>
      </c>
      <c r="K12" s="256" t="s">
        <v>24</v>
      </c>
      <c r="L12" s="243"/>
      <c r="M12" s="244"/>
      <c r="N12" s="260">
        <v>4745211</v>
      </c>
      <c r="O12" s="261"/>
      <c r="P12" s="262"/>
    </row>
    <row r="13" spans="1:16">
      <c r="A13" s="292">
        <f>SUM(A7:A12)</f>
        <v>44200000</v>
      </c>
      <c r="B13" s="261"/>
      <c r="C13" s="262"/>
      <c r="E13" s="293" t="s">
        <v>12</v>
      </c>
      <c r="F13" s="294"/>
      <c r="G13" s="295"/>
      <c r="H13" s="79">
        <f>SUM(H7:H12)</f>
        <v>44200000</v>
      </c>
      <c r="I13" s="84">
        <f>SUM(I7:I12)</f>
        <v>31407181.57</v>
      </c>
      <c r="J13" s="10" t="s">
        <v>287</v>
      </c>
      <c r="K13" s="245" t="s">
        <v>26</v>
      </c>
      <c r="L13" s="243"/>
      <c r="M13" s="244"/>
      <c r="N13" s="246">
        <f>SUM(N7:N12)</f>
        <v>7033567.0899999999</v>
      </c>
      <c r="O13" s="243"/>
      <c r="P13" s="244"/>
    </row>
    <row r="14" spans="1:16">
      <c r="A14" s="246">
        <f>A13</f>
        <v>44200000</v>
      </c>
      <c r="B14" s="243"/>
      <c r="C14" s="244"/>
      <c r="E14" s="242" t="s">
        <v>12</v>
      </c>
      <c r="F14" s="243"/>
      <c r="G14" s="244"/>
      <c r="H14" s="79">
        <f>H13</f>
        <v>44200000</v>
      </c>
      <c r="I14" s="84">
        <f>I13</f>
        <v>31407181.57</v>
      </c>
      <c r="J14" s="10" t="s">
        <v>25</v>
      </c>
      <c r="K14" s="245" t="s">
        <v>26</v>
      </c>
      <c r="L14" s="243"/>
      <c r="M14" s="244"/>
      <c r="N14" s="246">
        <f>N13</f>
        <v>7033567.0899999999</v>
      </c>
      <c r="O14" s="243"/>
      <c r="P14" s="244"/>
    </row>
    <row r="15" spans="1:16">
      <c r="A15" s="289" t="s">
        <v>12</v>
      </c>
      <c r="B15" s="261"/>
      <c r="C15" s="262"/>
      <c r="E15" s="257">
        <v>0</v>
      </c>
      <c r="F15" s="258"/>
      <c r="G15" s="259"/>
      <c r="H15" s="5" t="s">
        <v>12</v>
      </c>
      <c r="I15" s="83">
        <v>154523.46</v>
      </c>
      <c r="J15" s="8" t="s">
        <v>27</v>
      </c>
      <c r="K15" s="256" t="s">
        <v>28</v>
      </c>
      <c r="L15" s="243"/>
      <c r="M15" s="244"/>
      <c r="N15" s="260">
        <v>21953.99</v>
      </c>
      <c r="O15" s="261"/>
      <c r="P15" s="262"/>
    </row>
    <row r="16" spans="1:16" s="210" customFormat="1" ht="16.5" customHeight="1">
      <c r="A16" s="211"/>
      <c r="B16" s="290" t="s">
        <v>12</v>
      </c>
      <c r="C16" s="291"/>
      <c r="E16" s="257">
        <v>0</v>
      </c>
      <c r="F16" s="258"/>
      <c r="G16" s="259"/>
      <c r="H16" s="209">
        <v>0</v>
      </c>
      <c r="I16" s="206">
        <v>2914.79</v>
      </c>
      <c r="J16" s="8" t="s">
        <v>307</v>
      </c>
      <c r="K16" s="263">
        <v>230106</v>
      </c>
      <c r="L16" s="264"/>
      <c r="M16" s="265"/>
      <c r="N16" s="240">
        <v>253.03</v>
      </c>
      <c r="O16" s="241"/>
      <c r="P16" s="207">
        <f>SUM(N16)</f>
        <v>253.03</v>
      </c>
    </row>
    <row r="17" spans="1:16">
      <c r="A17" s="255" t="s">
        <v>12</v>
      </c>
      <c r="B17" s="243"/>
      <c r="C17" s="244"/>
      <c r="E17" s="257">
        <v>0</v>
      </c>
      <c r="F17" s="258"/>
      <c r="G17" s="259"/>
      <c r="H17" s="5" t="s">
        <v>12</v>
      </c>
      <c r="I17" s="83">
        <v>69516.25</v>
      </c>
      <c r="J17" s="8" t="s">
        <v>61</v>
      </c>
      <c r="K17" s="256">
        <v>230109</v>
      </c>
      <c r="L17" s="243"/>
      <c r="M17" s="244"/>
      <c r="N17" s="260">
        <v>24866.25</v>
      </c>
      <c r="O17" s="261"/>
      <c r="P17" s="262"/>
    </row>
    <row r="18" spans="1:16" s="71" customFormat="1">
      <c r="A18" s="72"/>
      <c r="B18" s="285" t="s">
        <v>12</v>
      </c>
      <c r="C18" s="286"/>
      <c r="E18" s="255" t="s">
        <v>12</v>
      </c>
      <c r="F18" s="243"/>
      <c r="G18" s="244"/>
      <c r="H18" s="81">
        <v>0</v>
      </c>
      <c r="I18" s="83">
        <v>43743</v>
      </c>
      <c r="J18" s="8" t="s">
        <v>29</v>
      </c>
      <c r="K18" s="256">
        <v>230115</v>
      </c>
      <c r="L18" s="243"/>
      <c r="M18" s="244"/>
      <c r="N18" s="283">
        <v>6249</v>
      </c>
      <c r="O18" s="284"/>
      <c r="P18" s="86">
        <f>SUM(N18)</f>
        <v>6249</v>
      </c>
    </row>
    <row r="19" spans="1:16" s="71" customFormat="1">
      <c r="A19" s="72"/>
      <c r="B19" s="70"/>
      <c r="C19" s="80">
        <v>0</v>
      </c>
      <c r="E19" s="257">
        <v>0</v>
      </c>
      <c r="F19" s="258"/>
      <c r="G19" s="259"/>
      <c r="H19" s="81">
        <v>0</v>
      </c>
      <c r="I19" s="83">
        <v>8400</v>
      </c>
      <c r="J19" s="8" t="s">
        <v>62</v>
      </c>
      <c r="K19" s="256">
        <v>230116</v>
      </c>
      <c r="L19" s="243"/>
      <c r="M19" s="244"/>
      <c r="N19" s="283">
        <v>0</v>
      </c>
      <c r="O19" s="284"/>
      <c r="P19" s="86">
        <f>SUM(N19)</f>
        <v>0</v>
      </c>
    </row>
    <row r="20" spans="1:16" s="158" customFormat="1">
      <c r="A20" s="160"/>
      <c r="B20" s="159"/>
      <c r="C20" s="80">
        <v>0</v>
      </c>
      <c r="E20" s="272">
        <v>0</v>
      </c>
      <c r="F20" s="273"/>
      <c r="G20" s="274"/>
      <c r="H20" s="161">
        <v>0</v>
      </c>
      <c r="I20" s="162">
        <v>2220</v>
      </c>
      <c r="J20" s="8" t="s">
        <v>176</v>
      </c>
      <c r="K20" s="263">
        <v>110609</v>
      </c>
      <c r="L20" s="264"/>
      <c r="M20" s="265"/>
      <c r="N20" s="240">
        <v>0</v>
      </c>
      <c r="O20" s="241"/>
      <c r="P20" s="86">
        <f>SUM(N20)</f>
        <v>0</v>
      </c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300</v>
      </c>
      <c r="K21" s="263">
        <v>110603</v>
      </c>
      <c r="L21" s="264"/>
      <c r="M21" s="265"/>
      <c r="N21" s="240">
        <v>0</v>
      </c>
      <c r="O21" s="241"/>
      <c r="P21" s="86">
        <f>SUM(N21)</f>
        <v>0</v>
      </c>
    </row>
    <row r="22" spans="1:16" s="210" customFormat="1">
      <c r="A22" s="208"/>
      <c r="B22" s="287">
        <v>0</v>
      </c>
      <c r="C22" s="288"/>
      <c r="E22" s="272">
        <v>0</v>
      </c>
      <c r="F22" s="273"/>
      <c r="G22" s="274"/>
      <c r="H22" s="209">
        <v>0</v>
      </c>
      <c r="I22" s="206">
        <v>5190839.6500000004</v>
      </c>
      <c r="J22" s="8" t="s">
        <v>181</v>
      </c>
      <c r="K22" s="263">
        <v>110611</v>
      </c>
      <c r="L22" s="264"/>
      <c r="M22" s="265"/>
      <c r="N22" s="240">
        <v>0</v>
      </c>
      <c r="O22" s="241"/>
      <c r="P22" s="86">
        <f>SUM(N22)</f>
        <v>0</v>
      </c>
    </row>
    <row r="23" spans="1:16" s="219" customFormat="1">
      <c r="A23" s="217"/>
      <c r="B23" s="225"/>
      <c r="C23" s="224">
        <v>0</v>
      </c>
      <c r="E23" s="220"/>
      <c r="F23" s="221"/>
      <c r="G23" s="222">
        <v>0</v>
      </c>
      <c r="H23" s="218">
        <v>0</v>
      </c>
      <c r="I23" s="223">
        <v>36.090000000000003</v>
      </c>
      <c r="J23" s="8" t="s">
        <v>140</v>
      </c>
      <c r="K23" s="256">
        <v>230116</v>
      </c>
      <c r="L23" s="243"/>
      <c r="M23" s="244"/>
      <c r="N23" s="240">
        <v>0</v>
      </c>
      <c r="O23" s="241"/>
      <c r="P23" s="86">
        <f>SUM(N23:O23)</f>
        <v>0</v>
      </c>
    </row>
    <row r="24" spans="1:16">
      <c r="A24" s="255" t="s">
        <v>12</v>
      </c>
      <c r="B24" s="243"/>
      <c r="C24" s="244"/>
      <c r="E24" s="255" t="s">
        <v>12</v>
      </c>
      <c r="F24" s="243"/>
      <c r="G24" s="244"/>
      <c r="H24" s="5" t="s">
        <v>12</v>
      </c>
      <c r="I24" s="85" t="s">
        <v>12</v>
      </c>
      <c r="J24" s="8" t="s">
        <v>30</v>
      </c>
      <c r="K24" s="256" t="s">
        <v>31</v>
      </c>
      <c r="L24" s="243"/>
      <c r="M24" s="244"/>
      <c r="N24" s="257">
        <v>0</v>
      </c>
      <c r="O24" s="258"/>
      <c r="P24" s="259"/>
    </row>
    <row r="25" spans="1:16" s="167" customFormat="1">
      <c r="A25" s="166"/>
      <c r="B25" s="285" t="s">
        <v>12</v>
      </c>
      <c r="C25" s="286"/>
      <c r="E25" s="255" t="s">
        <v>12</v>
      </c>
      <c r="F25" s="243"/>
      <c r="G25" s="244"/>
      <c r="H25" s="166" t="s">
        <v>12</v>
      </c>
      <c r="I25" s="169">
        <v>5189.7</v>
      </c>
      <c r="J25" s="8" t="s">
        <v>64</v>
      </c>
      <c r="K25" s="256">
        <v>310000</v>
      </c>
      <c r="L25" s="243"/>
      <c r="M25" s="244"/>
      <c r="N25" s="283">
        <v>0</v>
      </c>
      <c r="O25" s="284"/>
      <c r="P25" s="168">
        <f>SUM(N25)</f>
        <v>0</v>
      </c>
    </row>
    <row r="26" spans="1:16" ht="14.25" customHeight="1">
      <c r="A26" s="255" t="s">
        <v>12</v>
      </c>
      <c r="B26" s="243"/>
      <c r="C26" s="244"/>
      <c r="E26" s="242" t="s">
        <v>12</v>
      </c>
      <c r="F26" s="243"/>
      <c r="G26" s="244"/>
      <c r="H26" s="9" t="s">
        <v>12</v>
      </c>
      <c r="I26" s="84">
        <f>SUM(I15:I25)</f>
        <v>5484438.9400000004</v>
      </c>
      <c r="J26" s="10" t="s">
        <v>25</v>
      </c>
      <c r="K26" s="245" t="s">
        <v>26</v>
      </c>
      <c r="L26" s="243"/>
      <c r="M26" s="244"/>
      <c r="N26" s="246">
        <f>SUM(N15:N25)</f>
        <v>53322.270000000004</v>
      </c>
      <c r="O26" s="243"/>
      <c r="P26" s="244"/>
    </row>
    <row r="27" spans="1:16">
      <c r="A27" s="280">
        <f>SUM(A14:A26)</f>
        <v>44200000</v>
      </c>
      <c r="B27" s="251"/>
      <c r="C27" s="252"/>
      <c r="E27" s="281" t="s">
        <v>12</v>
      </c>
      <c r="F27" s="251"/>
      <c r="G27" s="252"/>
      <c r="H27" s="87">
        <f>SUM(H14:H26)</f>
        <v>44200000</v>
      </c>
      <c r="I27" s="87">
        <f>I14+I26</f>
        <v>36891620.509999998</v>
      </c>
      <c r="J27" s="11" t="s">
        <v>32</v>
      </c>
      <c r="K27" s="282" t="s">
        <v>26</v>
      </c>
      <c r="L27" s="251"/>
      <c r="M27" s="252"/>
      <c r="N27" s="280">
        <f>N14+N26</f>
        <v>7086889.3599999994</v>
      </c>
      <c r="O27" s="251"/>
      <c r="P27" s="252"/>
    </row>
    <row r="28" spans="1:16">
      <c r="A28" s="260">
        <v>12222443</v>
      </c>
      <c r="B28" s="261"/>
      <c r="C28" s="262"/>
      <c r="E28" s="255" t="s">
        <v>12</v>
      </c>
      <c r="F28" s="243"/>
      <c r="G28" s="244"/>
      <c r="H28" s="78">
        <v>12222443</v>
      </c>
      <c r="I28" s="83">
        <v>7621958.5</v>
      </c>
      <c r="J28" s="8" t="s">
        <v>33</v>
      </c>
      <c r="K28" s="256" t="s">
        <v>34</v>
      </c>
      <c r="L28" s="243"/>
      <c r="M28" s="244"/>
      <c r="N28" s="260">
        <v>923149</v>
      </c>
      <c r="O28" s="261"/>
      <c r="P28" s="262"/>
    </row>
    <row r="29" spans="1:16">
      <c r="A29" s="260">
        <v>2398320</v>
      </c>
      <c r="B29" s="261"/>
      <c r="C29" s="262"/>
      <c r="E29" s="255" t="s">
        <v>12</v>
      </c>
      <c r="F29" s="243"/>
      <c r="G29" s="244"/>
      <c r="H29" s="78">
        <v>2398320</v>
      </c>
      <c r="I29" s="83">
        <v>1348620</v>
      </c>
      <c r="J29" s="8" t="s">
        <v>35</v>
      </c>
      <c r="K29" s="256" t="s">
        <v>36</v>
      </c>
      <c r="L29" s="243"/>
      <c r="M29" s="244"/>
      <c r="N29" s="260">
        <v>192660</v>
      </c>
      <c r="O29" s="261"/>
      <c r="P29" s="262"/>
    </row>
    <row r="30" spans="1:16">
      <c r="A30" s="260">
        <v>8594800</v>
      </c>
      <c r="B30" s="261"/>
      <c r="C30" s="262"/>
      <c r="E30" s="257">
        <v>0</v>
      </c>
      <c r="F30" s="258"/>
      <c r="G30" s="259"/>
      <c r="H30" s="78">
        <v>8594800</v>
      </c>
      <c r="I30" s="83">
        <v>4565264.1399999997</v>
      </c>
      <c r="J30" s="8" t="s">
        <v>37</v>
      </c>
      <c r="K30" s="256" t="s">
        <v>38</v>
      </c>
      <c r="L30" s="243"/>
      <c r="M30" s="244"/>
      <c r="N30" s="260">
        <v>682065.2</v>
      </c>
      <c r="O30" s="261"/>
      <c r="P30" s="262"/>
    </row>
    <row r="31" spans="1:16">
      <c r="A31" s="260">
        <v>949000</v>
      </c>
      <c r="B31" s="261"/>
      <c r="C31" s="262"/>
      <c r="E31" s="255" t="s">
        <v>12</v>
      </c>
      <c r="F31" s="243"/>
      <c r="G31" s="244"/>
      <c r="H31" s="78">
        <v>949000</v>
      </c>
      <c r="I31" s="83">
        <v>77070.25</v>
      </c>
      <c r="J31" s="8" t="s">
        <v>39</v>
      </c>
      <c r="K31" s="256" t="s">
        <v>40</v>
      </c>
      <c r="L31" s="243"/>
      <c r="M31" s="244"/>
      <c r="N31" s="260">
        <v>12700</v>
      </c>
      <c r="O31" s="261"/>
      <c r="P31" s="262"/>
    </row>
    <row r="32" spans="1:16">
      <c r="A32" s="260">
        <v>5737700</v>
      </c>
      <c r="B32" s="261"/>
      <c r="C32" s="262"/>
      <c r="E32" s="257">
        <v>0</v>
      </c>
      <c r="F32" s="258"/>
      <c r="G32" s="259"/>
      <c r="H32" s="78">
        <v>5737700</v>
      </c>
      <c r="I32" s="83">
        <v>1873334.42</v>
      </c>
      <c r="J32" s="8" t="s">
        <v>41</v>
      </c>
      <c r="K32" s="256" t="s">
        <v>42</v>
      </c>
      <c r="L32" s="243"/>
      <c r="M32" s="244"/>
      <c r="N32" s="260">
        <v>155719.25</v>
      </c>
      <c r="O32" s="261"/>
      <c r="P32" s="262"/>
    </row>
    <row r="33" spans="1:16">
      <c r="A33" s="260">
        <v>3146737</v>
      </c>
      <c r="B33" s="261"/>
      <c r="C33" s="262"/>
      <c r="E33" s="255" t="s">
        <v>12</v>
      </c>
      <c r="F33" s="243"/>
      <c r="G33" s="244"/>
      <c r="H33" s="78">
        <v>3146737</v>
      </c>
      <c r="I33" s="83">
        <v>1130453.2</v>
      </c>
      <c r="J33" s="8" t="s">
        <v>43</v>
      </c>
      <c r="K33" s="256" t="s">
        <v>44</v>
      </c>
      <c r="L33" s="243"/>
      <c r="M33" s="244"/>
      <c r="N33" s="260">
        <v>89078</v>
      </c>
      <c r="O33" s="261"/>
      <c r="P33" s="262"/>
    </row>
    <row r="34" spans="1:16">
      <c r="A34" s="260">
        <v>460000</v>
      </c>
      <c r="B34" s="261"/>
      <c r="C34" s="262"/>
      <c r="E34" s="255" t="s">
        <v>12</v>
      </c>
      <c r="F34" s="243"/>
      <c r="G34" s="244"/>
      <c r="H34" s="78">
        <v>460000</v>
      </c>
      <c r="I34" s="83">
        <v>113680.35</v>
      </c>
      <c r="J34" s="8" t="s">
        <v>45</v>
      </c>
      <c r="K34" s="256" t="s">
        <v>46</v>
      </c>
      <c r="L34" s="243"/>
      <c r="M34" s="244"/>
      <c r="N34" s="260">
        <v>10879.24</v>
      </c>
      <c r="O34" s="261"/>
      <c r="P34" s="262"/>
    </row>
    <row r="35" spans="1:16">
      <c r="A35" s="260">
        <v>416000</v>
      </c>
      <c r="B35" s="261"/>
      <c r="C35" s="262"/>
      <c r="E35" s="255" t="s">
        <v>12</v>
      </c>
      <c r="F35" s="243"/>
      <c r="G35" s="244"/>
      <c r="H35" s="78">
        <v>416000</v>
      </c>
      <c r="I35" s="83">
        <v>181522.24</v>
      </c>
      <c r="J35" s="8" t="s">
        <v>47</v>
      </c>
      <c r="K35" s="256" t="s">
        <v>48</v>
      </c>
      <c r="L35" s="243"/>
      <c r="M35" s="244"/>
      <c r="N35" s="260">
        <v>37600</v>
      </c>
      <c r="O35" s="261"/>
      <c r="P35" s="262"/>
    </row>
    <row r="36" spans="1:16">
      <c r="A36" s="260">
        <v>7469000</v>
      </c>
      <c r="B36" s="261"/>
      <c r="C36" s="262"/>
      <c r="E36" s="255" t="s">
        <v>12</v>
      </c>
      <c r="F36" s="243"/>
      <c r="G36" s="244"/>
      <c r="H36" s="78">
        <v>7469000</v>
      </c>
      <c r="I36" s="83">
        <v>984000</v>
      </c>
      <c r="J36" s="8" t="s">
        <v>49</v>
      </c>
      <c r="K36" s="256" t="s">
        <v>50</v>
      </c>
      <c r="L36" s="243"/>
      <c r="M36" s="244"/>
      <c r="N36" s="277">
        <v>96000</v>
      </c>
      <c r="O36" s="278"/>
      <c r="P36" s="279"/>
    </row>
    <row r="37" spans="1:16">
      <c r="A37" s="260">
        <v>25000</v>
      </c>
      <c r="B37" s="261"/>
      <c r="C37" s="262"/>
      <c r="E37" s="255" t="s">
        <v>12</v>
      </c>
      <c r="F37" s="243"/>
      <c r="G37" s="244"/>
      <c r="H37" s="78">
        <v>25000</v>
      </c>
      <c r="I37" s="83" t="s">
        <v>12</v>
      </c>
      <c r="J37" s="8" t="s">
        <v>51</v>
      </c>
      <c r="K37" s="256" t="s">
        <v>52</v>
      </c>
      <c r="L37" s="243"/>
      <c r="M37" s="244"/>
      <c r="N37" s="255" t="s">
        <v>308</v>
      </c>
      <c r="O37" s="243"/>
      <c r="P37" s="244"/>
    </row>
    <row r="38" spans="1:16">
      <c r="A38" s="260">
        <v>2781000</v>
      </c>
      <c r="B38" s="261"/>
      <c r="C38" s="262"/>
      <c r="E38" s="255" t="s">
        <v>12</v>
      </c>
      <c r="F38" s="243"/>
      <c r="G38" s="244"/>
      <c r="H38" s="78">
        <v>2781000</v>
      </c>
      <c r="I38" s="83">
        <v>1362899.49</v>
      </c>
      <c r="J38" s="8" t="s">
        <v>53</v>
      </c>
      <c r="K38" s="256" t="s">
        <v>54</v>
      </c>
      <c r="L38" s="243"/>
      <c r="M38" s="244"/>
      <c r="N38" s="260">
        <v>0</v>
      </c>
      <c r="O38" s="261"/>
      <c r="P38" s="262"/>
    </row>
    <row r="39" spans="1:16">
      <c r="A39" s="246">
        <f>A28+A29+A30+A31+A32+A33+A34+A35+A36+A37+A38</f>
        <v>44200000</v>
      </c>
      <c r="B39" s="243"/>
      <c r="C39" s="244"/>
      <c r="E39" s="242" t="s">
        <v>12</v>
      </c>
      <c r="F39" s="243"/>
      <c r="G39" s="244"/>
      <c r="H39" s="79">
        <f>SUM(H28:H38)</f>
        <v>44200000</v>
      </c>
      <c r="I39" s="84">
        <f>SUM(I28:I38)</f>
        <v>19258802.589999996</v>
      </c>
      <c r="J39" s="10" t="s">
        <v>25</v>
      </c>
      <c r="K39" s="245" t="s">
        <v>26</v>
      </c>
      <c r="L39" s="243"/>
      <c r="M39" s="244"/>
      <c r="N39" s="246">
        <f>SUM(N28:N38)</f>
        <v>2199850.69</v>
      </c>
      <c r="O39" s="243"/>
      <c r="P39" s="244"/>
    </row>
    <row r="40" spans="1:16">
      <c r="A40" s="255" t="s">
        <v>12</v>
      </c>
      <c r="B40" s="243"/>
      <c r="C40" s="244"/>
      <c r="E40" s="255" t="s">
        <v>12</v>
      </c>
      <c r="F40" s="243"/>
      <c r="G40" s="244"/>
      <c r="H40" s="5" t="s">
        <v>12</v>
      </c>
      <c r="I40" s="83">
        <v>9523357.1500000004</v>
      </c>
      <c r="J40" s="8" t="s">
        <v>55</v>
      </c>
      <c r="K40" s="256" t="s">
        <v>56</v>
      </c>
      <c r="L40" s="243"/>
      <c r="M40" s="244"/>
      <c r="N40" s="260">
        <v>0</v>
      </c>
      <c r="O40" s="261"/>
      <c r="P40" s="262"/>
    </row>
    <row r="41" spans="1:16">
      <c r="A41" s="255" t="s">
        <v>12</v>
      </c>
      <c r="B41" s="243"/>
      <c r="C41" s="244"/>
      <c r="E41" s="255" t="s">
        <v>12</v>
      </c>
      <c r="F41" s="243"/>
      <c r="G41" s="244"/>
      <c r="H41" s="5" t="s">
        <v>12</v>
      </c>
      <c r="I41" s="85" t="s">
        <v>12</v>
      </c>
      <c r="J41" s="8" t="s">
        <v>57</v>
      </c>
      <c r="K41" s="256" t="s">
        <v>58</v>
      </c>
      <c r="L41" s="243"/>
      <c r="M41" s="244"/>
      <c r="N41" s="257">
        <v>0</v>
      </c>
      <c r="O41" s="258"/>
      <c r="P41" s="259"/>
    </row>
    <row r="42" spans="1:16">
      <c r="A42" s="255" t="s">
        <v>12</v>
      </c>
      <c r="B42" s="243"/>
      <c r="C42" s="244"/>
      <c r="E42" s="255" t="s">
        <v>12</v>
      </c>
      <c r="F42" s="243"/>
      <c r="G42" s="244"/>
      <c r="H42" s="5" t="s">
        <v>12</v>
      </c>
      <c r="I42" s="83">
        <v>141515.41</v>
      </c>
      <c r="J42" s="8" t="s">
        <v>27</v>
      </c>
      <c r="K42" s="256" t="s">
        <v>28</v>
      </c>
      <c r="L42" s="243"/>
      <c r="M42" s="244"/>
      <c r="N42" s="260">
        <v>30180.55</v>
      </c>
      <c r="O42" s="261"/>
      <c r="P42" s="262"/>
    </row>
    <row r="43" spans="1:16" s="210" customFormat="1">
      <c r="A43" s="208"/>
      <c r="B43" s="275">
        <v>0</v>
      </c>
      <c r="C43" s="276"/>
      <c r="E43" s="272">
        <v>0</v>
      </c>
      <c r="F43" s="273"/>
      <c r="G43" s="274"/>
      <c r="H43" s="209">
        <v>0</v>
      </c>
      <c r="I43" s="206">
        <v>4113.3900000000003</v>
      </c>
      <c r="J43" s="8" t="s">
        <v>307</v>
      </c>
      <c r="K43" s="263">
        <v>230106</v>
      </c>
      <c r="L43" s="264"/>
      <c r="M43" s="265"/>
      <c r="N43" s="240">
        <v>0</v>
      </c>
      <c r="O43" s="241"/>
      <c r="P43" s="207">
        <f>SUM(N43)</f>
        <v>0</v>
      </c>
    </row>
    <row r="44" spans="1:16">
      <c r="A44" s="255" t="s">
        <v>12</v>
      </c>
      <c r="B44" s="243"/>
      <c r="C44" s="244"/>
      <c r="E44" s="255" t="s">
        <v>12</v>
      </c>
      <c r="F44" s="243"/>
      <c r="G44" s="244"/>
      <c r="H44" s="5" t="s">
        <v>12</v>
      </c>
      <c r="I44" s="85" t="s">
        <v>12</v>
      </c>
      <c r="J44" s="8" t="s">
        <v>59</v>
      </c>
      <c r="K44" s="256" t="s">
        <v>60</v>
      </c>
      <c r="L44" s="243"/>
      <c r="M44" s="244"/>
      <c r="N44" s="257">
        <v>0</v>
      </c>
      <c r="O44" s="258"/>
      <c r="P44" s="259"/>
    </row>
    <row r="45" spans="1:16">
      <c r="A45" s="255" t="s">
        <v>12</v>
      </c>
      <c r="B45" s="243"/>
      <c r="C45" s="244"/>
      <c r="E45" s="255" t="s">
        <v>12</v>
      </c>
      <c r="F45" s="243"/>
      <c r="G45" s="244"/>
      <c r="H45" s="5" t="s">
        <v>12</v>
      </c>
      <c r="I45" s="83">
        <v>19800</v>
      </c>
      <c r="J45" s="8" t="s">
        <v>290</v>
      </c>
      <c r="K45" s="256">
        <v>230199</v>
      </c>
      <c r="L45" s="243"/>
      <c r="M45" s="244"/>
      <c r="N45" s="260">
        <v>0</v>
      </c>
      <c r="O45" s="261"/>
      <c r="P45" s="262"/>
    </row>
    <row r="46" spans="1:16" s="167" customFormat="1">
      <c r="A46" s="166"/>
      <c r="B46" s="163"/>
      <c r="C46" s="80">
        <v>0</v>
      </c>
      <c r="E46" s="272">
        <v>0</v>
      </c>
      <c r="F46" s="273"/>
      <c r="G46" s="274"/>
      <c r="H46" s="197">
        <v>0</v>
      </c>
      <c r="I46" s="164">
        <v>37494</v>
      </c>
      <c r="J46" s="8" t="s">
        <v>29</v>
      </c>
      <c r="K46" s="263">
        <v>230115</v>
      </c>
      <c r="L46" s="264"/>
      <c r="M46" s="265"/>
      <c r="N46" s="240">
        <v>6249</v>
      </c>
      <c r="O46" s="241"/>
      <c r="P46" s="165">
        <f>SUM(N46)</f>
        <v>6249</v>
      </c>
    </row>
    <row r="47" spans="1:16" s="229" customFormat="1" ht="15" customHeight="1">
      <c r="A47" s="227"/>
      <c r="B47" s="226"/>
      <c r="C47" s="80">
        <v>0</v>
      </c>
      <c r="E47" s="230"/>
      <c r="F47" s="231"/>
      <c r="G47" s="232">
        <v>0</v>
      </c>
      <c r="H47" s="228">
        <v>0</v>
      </c>
      <c r="I47" s="234">
        <v>84000</v>
      </c>
      <c r="J47" s="8" t="s">
        <v>318</v>
      </c>
      <c r="K47" s="263"/>
      <c r="L47" s="264"/>
      <c r="M47" s="265"/>
      <c r="N47" s="240">
        <v>84000</v>
      </c>
      <c r="O47" s="241"/>
      <c r="P47" s="233">
        <f>SUM(N47:N47)</f>
        <v>84000</v>
      </c>
    </row>
    <row r="48" spans="1:16">
      <c r="A48" s="255" t="s">
        <v>12</v>
      </c>
      <c r="B48" s="243"/>
      <c r="C48" s="244"/>
      <c r="E48" s="255" t="s">
        <v>12</v>
      </c>
      <c r="F48" s="243"/>
      <c r="G48" s="244"/>
      <c r="H48" s="5" t="s">
        <v>12</v>
      </c>
      <c r="I48" s="85" t="s">
        <v>12</v>
      </c>
      <c r="J48" s="8" t="s">
        <v>294</v>
      </c>
      <c r="K48" s="256" t="s">
        <v>63</v>
      </c>
      <c r="L48" s="243"/>
      <c r="M48" s="244"/>
      <c r="N48" s="257">
        <v>0</v>
      </c>
      <c r="O48" s="258"/>
      <c r="P48" s="259"/>
    </row>
    <row r="49" spans="1:16">
      <c r="A49" s="255" t="s">
        <v>12</v>
      </c>
      <c r="B49" s="243"/>
      <c r="C49" s="244"/>
      <c r="E49" s="255" t="s">
        <v>12</v>
      </c>
      <c r="F49" s="243"/>
      <c r="G49" s="244"/>
      <c r="H49" s="5" t="s">
        <v>12</v>
      </c>
      <c r="I49" s="85" t="s">
        <v>12</v>
      </c>
      <c r="J49" s="8" t="s">
        <v>30</v>
      </c>
      <c r="K49" s="256" t="s">
        <v>31</v>
      </c>
      <c r="L49" s="243"/>
      <c r="M49" s="244"/>
      <c r="N49" s="257">
        <v>0</v>
      </c>
      <c r="O49" s="258"/>
      <c r="P49" s="259"/>
    </row>
    <row r="50" spans="1:16">
      <c r="A50" s="255" t="s">
        <v>12</v>
      </c>
      <c r="B50" s="243"/>
      <c r="C50" s="244"/>
      <c r="E50" s="255" t="s">
        <v>12</v>
      </c>
      <c r="F50" s="243"/>
      <c r="G50" s="244"/>
      <c r="H50" s="5" t="s">
        <v>12</v>
      </c>
      <c r="I50" s="85">
        <v>3484000</v>
      </c>
      <c r="J50" s="8" t="s">
        <v>64</v>
      </c>
      <c r="K50" s="256" t="s">
        <v>65</v>
      </c>
      <c r="L50" s="243"/>
      <c r="M50" s="244"/>
      <c r="N50" s="260">
        <v>1990000</v>
      </c>
      <c r="O50" s="261"/>
      <c r="P50" s="262"/>
    </row>
    <row r="51" spans="1:16">
      <c r="A51" s="242" t="s">
        <v>12</v>
      </c>
      <c r="B51" s="243"/>
      <c r="C51" s="244"/>
      <c r="E51" s="242" t="s">
        <v>12</v>
      </c>
      <c r="F51" s="243"/>
      <c r="G51" s="244"/>
      <c r="H51" s="9" t="s">
        <v>12</v>
      </c>
      <c r="I51" s="84">
        <f>SUM(I40:I50)</f>
        <v>13294279.950000001</v>
      </c>
      <c r="J51" s="10" t="s">
        <v>25</v>
      </c>
      <c r="K51" s="245" t="s">
        <v>26</v>
      </c>
      <c r="L51" s="243"/>
      <c r="M51" s="244"/>
      <c r="N51" s="246">
        <f>SUM(N40:N50)</f>
        <v>2110429.5499999998</v>
      </c>
      <c r="O51" s="243"/>
      <c r="P51" s="244"/>
    </row>
    <row r="52" spans="1:16">
      <c r="A52" s="247">
        <v>44200000</v>
      </c>
      <c r="B52" s="248"/>
      <c r="C52" s="249"/>
      <c r="E52" s="250" t="s">
        <v>12</v>
      </c>
      <c r="F52" s="251"/>
      <c r="G52" s="252"/>
      <c r="H52" s="82">
        <v>44200000</v>
      </c>
      <c r="I52" s="88">
        <f>I39+I51</f>
        <v>32553082.539999999</v>
      </c>
      <c r="J52" s="12" t="s">
        <v>66</v>
      </c>
      <c r="K52" s="253" t="s">
        <v>26</v>
      </c>
      <c r="L52" s="251"/>
      <c r="M52" s="252"/>
      <c r="N52" s="254">
        <f>N39+N51</f>
        <v>4310280.24</v>
      </c>
      <c r="O52" s="251"/>
      <c r="P52" s="252"/>
    </row>
    <row r="53" spans="1:16">
      <c r="A53" s="242" t="s">
        <v>12</v>
      </c>
      <c r="B53" s="243"/>
      <c r="C53" s="244"/>
      <c r="E53" s="242" t="s">
        <v>12</v>
      </c>
      <c r="F53" s="243"/>
      <c r="G53" s="244"/>
      <c r="H53" s="9" t="s">
        <v>12</v>
      </c>
      <c r="I53" s="84">
        <f>I27-I52</f>
        <v>4338537.9699999988</v>
      </c>
      <c r="J53" s="10" t="s">
        <v>67</v>
      </c>
      <c r="K53" s="245" t="s">
        <v>26</v>
      </c>
      <c r="L53" s="243"/>
      <c r="M53" s="244"/>
      <c r="N53" s="246">
        <f>N27-N52</f>
        <v>2776609.1199999992</v>
      </c>
      <c r="O53" s="243"/>
      <c r="P53" s="244"/>
    </row>
    <row r="54" spans="1:16">
      <c r="A54" s="269" t="s">
        <v>9</v>
      </c>
      <c r="B54" s="243"/>
      <c r="C54" s="243"/>
      <c r="E54" s="270" t="s">
        <v>9</v>
      </c>
      <c r="F54" s="243"/>
      <c r="G54" s="243"/>
      <c r="H54" s="13" t="s">
        <v>9</v>
      </c>
      <c r="I54" s="194">
        <f>I6+I53</f>
        <v>42465165.159999996</v>
      </c>
      <c r="J54" s="9" t="s">
        <v>68</v>
      </c>
      <c r="K54" s="271" t="s">
        <v>9</v>
      </c>
      <c r="L54" s="243"/>
      <c r="M54" s="244"/>
      <c r="N54" s="246">
        <f>N6+N53</f>
        <v>42465165.159999996</v>
      </c>
      <c r="O54" s="243"/>
      <c r="P54" s="244"/>
    </row>
    <row r="55" spans="1:16" ht="0" hidden="1" customHeight="1"/>
    <row r="56" spans="1:16" ht="15.95" customHeight="1"/>
    <row r="57" spans="1:16" ht="19.7" customHeight="1">
      <c r="B57" s="266"/>
      <c r="C57" s="267"/>
    </row>
    <row r="58" spans="1:16" ht="0.6" customHeight="1"/>
    <row r="59" spans="1:16" ht="19.7" customHeight="1">
      <c r="C59" s="268"/>
      <c r="D59" s="267"/>
      <c r="E59" s="267"/>
      <c r="F59" s="267"/>
      <c r="G59" s="267"/>
      <c r="H59" s="267"/>
      <c r="I59" s="267"/>
      <c r="J59" s="267"/>
      <c r="K59" s="267"/>
      <c r="L59" s="267"/>
    </row>
  </sheetData>
  <mergeCells count="200"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3:C13"/>
    <mergeCell ref="E13:G13"/>
    <mergeCell ref="A14:C14"/>
    <mergeCell ref="E14:G14"/>
    <mergeCell ref="K14:M14"/>
    <mergeCell ref="N14:P14"/>
    <mergeCell ref="A15:C15"/>
    <mergeCell ref="E15:G15"/>
    <mergeCell ref="K15:M15"/>
    <mergeCell ref="N15:P15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K16:M16"/>
    <mergeCell ref="N16:O16"/>
    <mergeCell ref="E16:G16"/>
    <mergeCell ref="B16:C16"/>
    <mergeCell ref="A24:C24"/>
    <mergeCell ref="E24:G24"/>
    <mergeCell ref="K24:M24"/>
    <mergeCell ref="N24:P24"/>
    <mergeCell ref="E20:G20"/>
    <mergeCell ref="A28:C28"/>
    <mergeCell ref="E28:G28"/>
    <mergeCell ref="K28:M28"/>
    <mergeCell ref="N28:P28"/>
    <mergeCell ref="N21:O21"/>
    <mergeCell ref="K25:M25"/>
    <mergeCell ref="N25:O25"/>
    <mergeCell ref="E25:G25"/>
    <mergeCell ref="B25:C25"/>
    <mergeCell ref="K20:M20"/>
    <mergeCell ref="N20:O20"/>
    <mergeCell ref="K21:M21"/>
    <mergeCell ref="K22:M22"/>
    <mergeCell ref="N22:O22"/>
    <mergeCell ref="E22:G22"/>
    <mergeCell ref="B22:C22"/>
    <mergeCell ref="K23:M23"/>
    <mergeCell ref="N23:O23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K46:M46"/>
    <mergeCell ref="N46:O46"/>
    <mergeCell ref="E46:G46"/>
    <mergeCell ref="A42:C42"/>
    <mergeCell ref="E42:G42"/>
    <mergeCell ref="K42:M42"/>
    <mergeCell ref="N42:P42"/>
    <mergeCell ref="A44:C44"/>
    <mergeCell ref="E44:G44"/>
    <mergeCell ref="K44:M44"/>
    <mergeCell ref="N44:P44"/>
    <mergeCell ref="A45:C45"/>
    <mergeCell ref="E45:G45"/>
    <mergeCell ref="K45:M45"/>
    <mergeCell ref="N45:P45"/>
    <mergeCell ref="N43:O43"/>
    <mergeCell ref="E43:G43"/>
    <mergeCell ref="B43:C43"/>
    <mergeCell ref="K43:M43"/>
    <mergeCell ref="B57:C57"/>
    <mergeCell ref="C59:L59"/>
    <mergeCell ref="A53:C53"/>
    <mergeCell ref="E53:G53"/>
    <mergeCell ref="K53:M53"/>
    <mergeCell ref="N53:P53"/>
    <mergeCell ref="A54:C54"/>
    <mergeCell ref="E54:G54"/>
    <mergeCell ref="K54:M54"/>
    <mergeCell ref="N54:P54"/>
    <mergeCell ref="N47:O47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N48:P48"/>
    <mergeCell ref="A48:C48"/>
    <mergeCell ref="E48:G48"/>
    <mergeCell ref="K48:M48"/>
    <mergeCell ref="K47:M47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J6" sqref="J6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309" t="s">
        <v>159</v>
      </c>
      <c r="B1" s="309"/>
      <c r="C1" s="309"/>
      <c r="D1" s="309"/>
      <c r="E1" s="309"/>
      <c r="F1" s="309"/>
    </row>
    <row r="2" spans="1:6">
      <c r="A2" s="309" t="s">
        <v>142</v>
      </c>
      <c r="B2" s="309"/>
      <c r="C2" s="309"/>
      <c r="D2" s="309"/>
      <c r="E2" s="309"/>
      <c r="F2" s="309"/>
    </row>
    <row r="3" spans="1:6">
      <c r="A3" s="310" t="s">
        <v>312</v>
      </c>
      <c r="B3" s="310"/>
      <c r="C3" s="310"/>
      <c r="D3" s="310"/>
      <c r="E3" s="310"/>
      <c r="F3" s="310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311" t="s">
        <v>2</v>
      </c>
      <c r="C5" s="312" t="s">
        <v>3</v>
      </c>
      <c r="D5" s="314" t="s">
        <v>69</v>
      </c>
      <c r="E5" s="19" t="s">
        <v>70</v>
      </c>
      <c r="F5" s="19" t="s">
        <v>1</v>
      </c>
    </row>
    <row r="6" spans="1:6">
      <c r="A6" s="20"/>
      <c r="B6" s="311"/>
      <c r="C6" s="313"/>
      <c r="D6" s="315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1153</v>
      </c>
      <c r="F9" s="32">
        <v>201248.95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3964.55</v>
      </c>
      <c r="F10" s="32">
        <v>45665.15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0</v>
      </c>
      <c r="F11" s="32">
        <v>7488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5117.55</v>
      </c>
      <c r="F12" s="35">
        <f>SUM(F8:F11)</f>
        <v>254402.1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0</v>
      </c>
      <c r="F14" s="32">
        <v>1067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0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0</v>
      </c>
      <c r="F16" s="32">
        <v>1093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12000</v>
      </c>
      <c r="F17" s="32">
        <v>137200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0</v>
      </c>
      <c r="F18" s="32">
        <v>370</v>
      </c>
    </row>
    <row r="19" spans="1:6">
      <c r="A19" s="30"/>
      <c r="B19" s="23" t="s">
        <v>286</v>
      </c>
      <c r="C19" s="27">
        <v>412129</v>
      </c>
      <c r="D19" s="31">
        <v>280000</v>
      </c>
      <c r="E19" s="32">
        <v>0</v>
      </c>
      <c r="F19" s="32">
        <f t="shared" si="0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>
        <v>0</v>
      </c>
      <c r="F20" s="32">
        <v>1200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0</v>
      </c>
      <c r="F21" s="32">
        <v>706313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0</v>
      </c>
      <c r="F22" s="32">
        <v>460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0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12000</v>
      </c>
      <c r="F24" s="39">
        <f>SUM(F13:F23)</f>
        <v>847703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0</v>
      </c>
      <c r="F26" s="32">
        <v>93089.38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0</v>
      </c>
      <c r="F27" s="39">
        <f>SUM(F26:F26)</f>
        <v>93089.38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f>E32</f>
        <v>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0</v>
      </c>
      <c r="F33" s="32">
        <v>78300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0</v>
      </c>
      <c r="F34" s="42">
        <f>SUM(F32:F33)</f>
        <v>78300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129464.25</v>
      </c>
      <c r="F40" s="32">
        <f>E40</f>
        <v>129464.25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2069211.49</v>
      </c>
      <c r="F41" s="32">
        <v>4062467.46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0</v>
      </c>
      <c r="F42" s="32">
        <v>1609796.08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58276.800000000003</v>
      </c>
      <c r="F43" s="32">
        <v>91249.2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0</v>
      </c>
      <c r="F44" s="32">
        <v>847580.32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0</v>
      </c>
      <c r="F45" s="32">
        <v>2029374.57</v>
      </c>
    </row>
    <row r="46" spans="1:6">
      <c r="A46" s="30"/>
      <c r="B46" s="23" t="s">
        <v>301</v>
      </c>
      <c r="C46" s="27">
        <v>421010</v>
      </c>
      <c r="D46" s="31">
        <v>0</v>
      </c>
      <c r="E46" s="32">
        <v>0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1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>
        <v>0</v>
      </c>
      <c r="F48" s="32">
        <v>42842.2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>
        <v>0</v>
      </c>
      <c r="F49" s="32">
        <v>25512.240000000002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0</v>
      </c>
      <c r="F50" s="32">
        <v>1167.57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>
        <v>14286</v>
      </c>
      <c r="F51" s="32">
        <v>284467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1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1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2271238.54</v>
      </c>
      <c r="F54" s="38">
        <f>SUM(F40:F53)</f>
        <v>9123979.0899999999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2">E59</f>
        <v>0</v>
      </c>
    </row>
    <row r="60" spans="1:8">
      <c r="A60" s="30"/>
      <c r="B60" s="23" t="s">
        <v>112</v>
      </c>
      <c r="C60" s="27"/>
      <c r="D60" s="31"/>
      <c r="E60" s="32">
        <v>2139500</v>
      </c>
      <c r="F60" s="32">
        <v>6418500</v>
      </c>
      <c r="H60" s="17" t="s">
        <v>235</v>
      </c>
    </row>
    <row r="61" spans="1:8">
      <c r="A61" s="30"/>
      <c r="B61" s="23" t="s">
        <v>113</v>
      </c>
      <c r="C61" s="27"/>
      <c r="D61" s="31"/>
      <c r="E61" s="32">
        <v>508800</v>
      </c>
      <c r="F61" s="32">
        <v>1526400</v>
      </c>
    </row>
    <row r="62" spans="1:8">
      <c r="A62" s="30"/>
      <c r="B62" s="23" t="s">
        <v>114</v>
      </c>
      <c r="C62" s="27"/>
      <c r="D62" s="31"/>
      <c r="E62" s="32"/>
      <c r="F62" s="32">
        <f t="shared" si="2"/>
        <v>0</v>
      </c>
    </row>
    <row r="63" spans="1:8">
      <c r="A63" s="30"/>
      <c r="B63" s="23" t="s">
        <v>115</v>
      </c>
      <c r="C63" s="27"/>
      <c r="D63" s="31"/>
      <c r="E63" s="32">
        <v>10500</v>
      </c>
      <c r="F63" s="32">
        <v>31500</v>
      </c>
    </row>
    <row r="64" spans="1:8">
      <c r="A64" s="30"/>
      <c r="B64" s="23" t="s">
        <v>109</v>
      </c>
      <c r="C64" s="27"/>
      <c r="D64" s="31"/>
      <c r="E64" s="32"/>
      <c r="F64" s="32">
        <f t="shared" si="2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2"/>
        <v>0</v>
      </c>
    </row>
    <row r="66" spans="1:7">
      <c r="A66" s="30"/>
      <c r="B66" s="23" t="s">
        <v>117</v>
      </c>
      <c r="C66" s="27"/>
      <c r="D66" s="31"/>
      <c r="E66" s="32">
        <v>128865</v>
      </c>
      <c r="F66" s="32">
        <v>386594</v>
      </c>
    </row>
    <row r="67" spans="1:7">
      <c r="A67" s="30"/>
      <c r="B67" s="23" t="s">
        <v>118</v>
      </c>
      <c r="C67" s="27"/>
      <c r="D67" s="31"/>
      <c r="E67" s="32"/>
      <c r="F67" s="32">
        <f t="shared" si="2"/>
        <v>0</v>
      </c>
    </row>
    <row r="68" spans="1:7">
      <c r="A68" s="30"/>
      <c r="B68" s="23" t="s">
        <v>161</v>
      </c>
      <c r="C68" s="27"/>
      <c r="D68" s="31"/>
      <c r="E68" s="32">
        <v>322800</v>
      </c>
      <c r="F68" s="32">
        <v>995300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302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303</v>
      </c>
      <c r="C73" s="27"/>
      <c r="D73" s="31"/>
      <c r="E73" s="32">
        <v>602370</v>
      </c>
      <c r="F73" s="32">
        <v>1801560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2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>
        <v>334376</v>
      </c>
      <c r="F77" s="32">
        <v>960014</v>
      </c>
    </row>
    <row r="78" spans="1:7">
      <c r="A78" s="30"/>
      <c r="B78" s="23" t="s">
        <v>123</v>
      </c>
      <c r="C78" s="27"/>
      <c r="D78" s="31"/>
      <c r="E78" s="32"/>
      <c r="F78" s="32">
        <f t="shared" si="2"/>
        <v>0</v>
      </c>
    </row>
    <row r="79" spans="1:7">
      <c r="A79" s="30"/>
      <c r="B79" s="23" t="s">
        <v>122</v>
      </c>
      <c r="C79" s="27"/>
      <c r="D79" s="31"/>
      <c r="E79" s="32">
        <v>698000</v>
      </c>
      <c r="F79" s="32">
        <v>2004000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4745211</v>
      </c>
      <c r="F84" s="38">
        <f>SUM(F57:F81)</f>
        <v>21009708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7033567.0899999999</v>
      </c>
      <c r="F85" s="46">
        <f>SUM(F12,F24,F27,F30,F34,F37,F54,F84)</f>
        <v>31407181.57</v>
      </c>
    </row>
    <row r="90" spans="1:6">
      <c r="B90" s="147" t="s">
        <v>277</v>
      </c>
      <c r="C90" s="316" t="s">
        <v>278</v>
      </c>
      <c r="D90" s="316"/>
      <c r="E90" s="316"/>
    </row>
    <row r="91" spans="1:6">
      <c r="B91" s="148" t="s">
        <v>251</v>
      </c>
      <c r="C91" s="316" t="s">
        <v>254</v>
      </c>
      <c r="D91" s="316"/>
      <c r="E91" s="316"/>
    </row>
    <row r="92" spans="1:6">
      <c r="B92" s="149" t="s">
        <v>252</v>
      </c>
      <c r="C92" s="308" t="s">
        <v>253</v>
      </c>
      <c r="D92" s="308"/>
      <c r="E92" s="308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316" t="s">
        <v>279</v>
      </c>
      <c r="C96" s="316"/>
      <c r="D96" s="316"/>
    </row>
    <row r="97" spans="2:4">
      <c r="B97" s="316" t="s">
        <v>259</v>
      </c>
      <c r="C97" s="316"/>
      <c r="D97" s="316"/>
    </row>
    <row r="98" spans="2:4">
      <c r="B98" s="308" t="s">
        <v>260</v>
      </c>
      <c r="C98" s="308"/>
      <c r="D98" s="308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E9" sqref="E9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317" t="s">
        <v>159</v>
      </c>
      <c r="B1" s="317"/>
      <c r="C1" s="317"/>
      <c r="D1" s="317"/>
      <c r="E1" s="317"/>
      <c r="F1" s="317"/>
      <c r="G1" s="317"/>
    </row>
    <row r="2" spans="1:7">
      <c r="A2" s="317" t="s">
        <v>142</v>
      </c>
      <c r="B2" s="317"/>
      <c r="C2" s="317"/>
      <c r="D2" s="317"/>
      <c r="E2" s="317"/>
      <c r="F2" s="317"/>
      <c r="G2" s="317"/>
    </row>
    <row r="3" spans="1:7">
      <c r="A3" s="317" t="s">
        <v>311</v>
      </c>
      <c r="B3" s="317"/>
      <c r="C3" s="317"/>
      <c r="D3" s="317"/>
      <c r="E3" s="317"/>
      <c r="F3" s="317"/>
      <c r="G3" s="317"/>
    </row>
    <row r="4" spans="1:7">
      <c r="A4" s="318" t="s">
        <v>144</v>
      </c>
      <c r="B4" s="318"/>
      <c r="C4" s="318"/>
      <c r="D4" s="318"/>
      <c r="E4" s="318"/>
      <c r="F4" s="318"/>
      <c r="G4" s="318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236</v>
      </c>
      <c r="C8" s="54" t="s">
        <v>238</v>
      </c>
      <c r="D8" s="54" t="s">
        <v>49</v>
      </c>
      <c r="E8" s="54" t="s">
        <v>137</v>
      </c>
      <c r="F8" s="54" t="s">
        <v>241</v>
      </c>
      <c r="G8" s="55">
        <v>42155</v>
      </c>
    </row>
    <row r="9" spans="1:7">
      <c r="A9" s="54" t="s">
        <v>240</v>
      </c>
      <c r="B9" s="54" t="s">
        <v>237</v>
      </c>
      <c r="C9" s="54" t="s">
        <v>239</v>
      </c>
      <c r="D9" s="54"/>
      <c r="E9" s="54"/>
      <c r="F9" s="54" t="s">
        <v>242</v>
      </c>
      <c r="G9" s="55"/>
    </row>
    <row r="10" spans="1:7">
      <c r="A10" s="54" t="s">
        <v>53</v>
      </c>
      <c r="B10" s="54" t="s">
        <v>236</v>
      </c>
      <c r="C10" s="54" t="s">
        <v>238</v>
      </c>
      <c r="D10" s="54" t="s">
        <v>49</v>
      </c>
      <c r="E10" s="54" t="s">
        <v>137</v>
      </c>
      <c r="F10" s="54" t="s">
        <v>241</v>
      </c>
      <c r="G10" s="55">
        <v>50586</v>
      </c>
    </row>
    <row r="11" spans="1:7">
      <c r="A11" s="54" t="s">
        <v>240</v>
      </c>
      <c r="B11" s="54" t="s">
        <v>237</v>
      </c>
      <c r="C11" s="54" t="s">
        <v>239</v>
      </c>
      <c r="D11" s="54"/>
      <c r="E11" s="54"/>
      <c r="F11" s="54" t="s">
        <v>243</v>
      </c>
      <c r="G11" s="55"/>
    </row>
    <row r="12" spans="1:7">
      <c r="A12" s="54" t="s">
        <v>53</v>
      </c>
      <c r="B12" s="54" t="s">
        <v>236</v>
      </c>
      <c r="C12" s="54" t="s">
        <v>238</v>
      </c>
      <c r="D12" s="54" t="s">
        <v>49</v>
      </c>
      <c r="E12" s="54" t="s">
        <v>137</v>
      </c>
      <c r="F12" s="54" t="s">
        <v>241</v>
      </c>
      <c r="G12" s="55">
        <v>39344.67</v>
      </c>
    </row>
    <row r="13" spans="1:7">
      <c r="A13" s="54" t="s">
        <v>240</v>
      </c>
      <c r="B13" s="54" t="s">
        <v>237</v>
      </c>
      <c r="C13" s="54" t="s">
        <v>239</v>
      </c>
      <c r="D13" s="54"/>
      <c r="E13" s="54"/>
      <c r="F13" s="54" t="s">
        <v>244</v>
      </c>
      <c r="G13" s="55"/>
    </row>
    <row r="14" spans="1:7">
      <c r="A14" s="54" t="s">
        <v>53</v>
      </c>
      <c r="B14" s="54" t="s">
        <v>236</v>
      </c>
      <c r="C14" s="54" t="s">
        <v>238</v>
      </c>
      <c r="D14" s="54" t="s">
        <v>49</v>
      </c>
      <c r="E14" s="54" t="s">
        <v>137</v>
      </c>
      <c r="F14" s="54" t="s">
        <v>241</v>
      </c>
      <c r="G14" s="55">
        <v>33724</v>
      </c>
    </row>
    <row r="15" spans="1:7">
      <c r="A15" s="54" t="s">
        <v>240</v>
      </c>
      <c r="B15" s="54" t="s">
        <v>237</v>
      </c>
      <c r="C15" s="54" t="s">
        <v>239</v>
      </c>
      <c r="D15" s="54"/>
      <c r="E15" s="54"/>
      <c r="F15" s="54" t="s">
        <v>245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236</v>
      </c>
      <c r="C17" s="54" t="s">
        <v>238</v>
      </c>
      <c r="D17" s="54" t="s">
        <v>49</v>
      </c>
      <c r="E17" s="54" t="s">
        <v>137</v>
      </c>
      <c r="F17" s="54" t="s">
        <v>241</v>
      </c>
      <c r="G17" s="55">
        <v>67448</v>
      </c>
    </row>
    <row r="18" spans="1:8">
      <c r="A18" s="54" t="s">
        <v>240</v>
      </c>
      <c r="B18" s="54" t="s">
        <v>237</v>
      </c>
      <c r="C18" s="54" t="s">
        <v>239</v>
      </c>
      <c r="D18" s="54"/>
      <c r="E18" s="54"/>
      <c r="F18" s="54" t="s">
        <v>246</v>
      </c>
      <c r="G18" s="55"/>
    </row>
    <row r="19" spans="1:8">
      <c r="A19" s="54" t="s">
        <v>53</v>
      </c>
      <c r="B19" s="54" t="s">
        <v>236</v>
      </c>
      <c r="C19" s="54" t="s">
        <v>238</v>
      </c>
      <c r="D19" s="54" t="s">
        <v>49</v>
      </c>
      <c r="E19" s="54" t="s">
        <v>137</v>
      </c>
      <c r="F19" s="54" t="s">
        <v>241</v>
      </c>
      <c r="G19" s="55">
        <v>59017</v>
      </c>
    </row>
    <row r="20" spans="1:8">
      <c r="A20" s="54" t="s">
        <v>240</v>
      </c>
      <c r="B20" s="54" t="s">
        <v>237</v>
      </c>
      <c r="C20" s="54" t="s">
        <v>239</v>
      </c>
      <c r="D20" s="54"/>
      <c r="E20" s="54"/>
      <c r="F20" s="54" t="s">
        <v>247</v>
      </c>
      <c r="G20" s="55"/>
    </row>
    <row r="21" spans="1:8">
      <c r="A21" s="54" t="s">
        <v>53</v>
      </c>
      <c r="B21" s="54" t="s">
        <v>236</v>
      </c>
      <c r="C21" s="54" t="s">
        <v>238</v>
      </c>
      <c r="D21" s="54" t="s">
        <v>49</v>
      </c>
      <c r="E21" s="54" t="s">
        <v>137</v>
      </c>
      <c r="F21" s="54" t="s">
        <v>241</v>
      </c>
      <c r="G21" s="55">
        <v>61827.34</v>
      </c>
    </row>
    <row r="22" spans="1:8">
      <c r="A22" s="54" t="s">
        <v>240</v>
      </c>
      <c r="B22" s="54" t="s">
        <v>237</v>
      </c>
      <c r="C22" s="54" t="s">
        <v>239</v>
      </c>
      <c r="D22" s="54"/>
      <c r="E22" s="54"/>
      <c r="F22" s="54" t="s">
        <v>248</v>
      </c>
      <c r="G22" s="55"/>
    </row>
    <row r="23" spans="1:8">
      <c r="A23" s="54" t="s">
        <v>53</v>
      </c>
      <c r="B23" s="54" t="s">
        <v>236</v>
      </c>
      <c r="C23" s="54" t="s">
        <v>238</v>
      </c>
      <c r="D23" s="54" t="s">
        <v>49</v>
      </c>
      <c r="E23" s="54" t="s">
        <v>137</v>
      </c>
      <c r="F23" s="54" t="s">
        <v>241</v>
      </c>
      <c r="G23" s="55">
        <v>70258.34</v>
      </c>
    </row>
    <row r="24" spans="1:8">
      <c r="A24" s="54" t="s">
        <v>240</v>
      </c>
      <c r="B24" s="54" t="s">
        <v>237</v>
      </c>
      <c r="C24" s="54" t="s">
        <v>239</v>
      </c>
      <c r="D24" s="54"/>
      <c r="E24" s="54"/>
      <c r="F24" s="54" t="s">
        <v>249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319" t="s">
        <v>25</v>
      </c>
      <c r="B26" s="320"/>
      <c r="C26" s="320"/>
      <c r="D26" s="320"/>
      <c r="E26" s="320"/>
      <c r="F26" s="321"/>
      <c r="G26" s="56">
        <f>SUM(G5:G25)</f>
        <v>798923.84999999986</v>
      </c>
    </row>
    <row r="31" spans="1:8">
      <c r="B31" s="147" t="s">
        <v>280</v>
      </c>
      <c r="E31" s="147" t="s">
        <v>281</v>
      </c>
      <c r="F31" s="316" t="s">
        <v>282</v>
      </c>
      <c r="G31" s="316"/>
      <c r="H31" s="316"/>
    </row>
    <row r="32" spans="1:8">
      <c r="B32" s="148" t="s">
        <v>256</v>
      </c>
      <c r="E32" s="148" t="s">
        <v>257</v>
      </c>
      <c r="F32" s="316" t="s">
        <v>258</v>
      </c>
      <c r="G32" s="316"/>
      <c r="H32" s="316"/>
    </row>
    <row r="33" spans="2:8">
      <c r="B33" s="149" t="s">
        <v>255</v>
      </c>
      <c r="E33" s="149" t="s">
        <v>250</v>
      </c>
      <c r="F33" s="308" t="s">
        <v>224</v>
      </c>
      <c r="G33" s="308"/>
      <c r="H33" s="308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316"/>
      <c r="F37" s="316"/>
      <c r="G37" s="15"/>
      <c r="H37" s="15"/>
    </row>
    <row r="38" spans="2:8" ht="23.25">
      <c r="E38" s="308"/>
      <c r="F38" s="308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7"/>
  <sheetViews>
    <sheetView topLeftCell="A16" workbookViewId="0">
      <pane xSplit="2" topLeftCell="C1" activePane="topRight" state="frozen"/>
      <selection activeCell="A10" sqref="A10"/>
      <selection pane="topRight" activeCell="C10" sqref="C10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309" t="s">
        <v>159</v>
      </c>
      <c r="B1" s="309"/>
      <c r="C1" s="309"/>
      <c r="D1" s="309"/>
    </row>
    <row r="2" spans="1:4">
      <c r="A2" s="309" t="s">
        <v>142</v>
      </c>
      <c r="B2" s="309"/>
      <c r="C2" s="309"/>
      <c r="D2" s="309"/>
    </row>
    <row r="3" spans="1:4">
      <c r="A3" s="309" t="s">
        <v>313</v>
      </c>
      <c r="B3" s="309"/>
      <c r="C3" s="309"/>
      <c r="D3" s="309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21953.99</v>
      </c>
    </row>
    <row r="8" spans="1:4">
      <c r="B8" s="57" t="s">
        <v>139</v>
      </c>
      <c r="C8" s="60">
        <v>2914.79</v>
      </c>
    </row>
    <row r="9" spans="1:4">
      <c r="B9" s="57" t="s">
        <v>61</v>
      </c>
      <c r="C9" s="60">
        <v>69516.25</v>
      </c>
    </row>
    <row r="10" spans="1:4">
      <c r="B10" s="57" t="s">
        <v>290</v>
      </c>
      <c r="C10" s="60">
        <v>319940</v>
      </c>
    </row>
    <row r="11" spans="1:4">
      <c r="B11" s="57" t="s">
        <v>29</v>
      </c>
      <c r="C11" s="60">
        <v>6249</v>
      </c>
    </row>
    <row r="12" spans="1:4">
      <c r="B12" s="57" t="s">
        <v>62</v>
      </c>
      <c r="C12" s="60">
        <v>0</v>
      </c>
    </row>
    <row r="13" spans="1:4">
      <c r="B13" s="57" t="s">
        <v>291</v>
      </c>
      <c r="C13" s="60">
        <v>75096</v>
      </c>
    </row>
    <row r="14" spans="1:4">
      <c r="B14" s="57" t="s">
        <v>140</v>
      </c>
      <c r="C14" s="60">
        <v>818156.68</v>
      </c>
    </row>
    <row r="15" spans="1:4" ht="24.75" thickBot="1">
      <c r="B15" s="61" t="s">
        <v>25</v>
      </c>
      <c r="C15" s="62">
        <f>SUM(C7:C14)</f>
        <v>1313826.71</v>
      </c>
    </row>
    <row r="16" spans="1:4" ht="24.75" thickTop="1"/>
    <row r="18" spans="2:4">
      <c r="B18" s="154" t="s">
        <v>268</v>
      </c>
      <c r="C18" s="154"/>
      <c r="D18" s="153"/>
    </row>
    <row r="19" spans="2:4">
      <c r="B19" s="154" t="s">
        <v>269</v>
      </c>
      <c r="C19" s="154"/>
      <c r="D19" s="153"/>
    </row>
    <row r="20" spans="2:4">
      <c r="B20" s="154" t="s">
        <v>270</v>
      </c>
      <c r="C20" s="154"/>
      <c r="D20" s="153"/>
    </row>
    <row r="21" spans="2:4">
      <c r="B21" s="152"/>
      <c r="C21" s="152"/>
      <c r="D21" s="153"/>
    </row>
    <row r="22" spans="2:4">
      <c r="B22" s="154" t="s">
        <v>271</v>
      </c>
      <c r="C22" s="154"/>
      <c r="D22" s="153"/>
    </row>
    <row r="23" spans="2:4">
      <c r="B23" s="154" t="s">
        <v>272</v>
      </c>
      <c r="C23" s="154"/>
      <c r="D23" s="153"/>
    </row>
    <row r="24" spans="2:4">
      <c r="B24" s="154" t="s">
        <v>273</v>
      </c>
      <c r="C24" s="154"/>
      <c r="D24" s="153"/>
    </row>
    <row r="25" spans="2:4">
      <c r="B25" s="152"/>
      <c r="C25" s="152"/>
      <c r="D25" s="153"/>
    </row>
    <row r="26" spans="2:4">
      <c r="B26" s="152"/>
      <c r="C26" s="155"/>
    </row>
    <row r="27" spans="2:4">
      <c r="B27" s="152" t="s">
        <v>274</v>
      </c>
      <c r="C27" s="155"/>
    </row>
    <row r="28" spans="2:4">
      <c r="B28" s="152" t="s">
        <v>275</v>
      </c>
      <c r="C28" s="155"/>
    </row>
    <row r="29" spans="2:4">
      <c r="B29" s="152" t="s">
        <v>276</v>
      </c>
      <c r="C29" s="155"/>
    </row>
    <row r="35" spans="2:31">
      <c r="C35" s="144" t="s">
        <v>234</v>
      </c>
    </row>
    <row r="36" spans="2:31">
      <c r="C36" s="57" t="s">
        <v>11</v>
      </c>
      <c r="D36" s="57" t="s">
        <v>146</v>
      </c>
      <c r="E36" s="57" t="s">
        <v>147</v>
      </c>
      <c r="F36" s="57" t="s">
        <v>148</v>
      </c>
      <c r="G36" s="57" t="s">
        <v>149</v>
      </c>
      <c r="H36" s="57" t="s">
        <v>150</v>
      </c>
      <c r="I36" s="57" t="s">
        <v>151</v>
      </c>
      <c r="J36" s="57" t="s">
        <v>152</v>
      </c>
      <c r="K36" s="57" t="s">
        <v>153</v>
      </c>
      <c r="L36" s="57" t="s">
        <v>154</v>
      </c>
      <c r="M36" s="57" t="s">
        <v>155</v>
      </c>
      <c r="N36" s="57" t="s">
        <v>156</v>
      </c>
      <c r="O36" s="57" t="s">
        <v>157</v>
      </c>
      <c r="P36" s="64" t="s">
        <v>25</v>
      </c>
      <c r="Q36" s="57" t="s">
        <v>158</v>
      </c>
      <c r="R36" s="57" t="s">
        <v>147</v>
      </c>
      <c r="S36" s="57" t="s">
        <v>148</v>
      </c>
      <c r="T36" s="57" t="s">
        <v>149</v>
      </c>
      <c r="U36" s="57" t="s">
        <v>150</v>
      </c>
      <c r="V36" s="57" t="s">
        <v>151</v>
      </c>
      <c r="W36" s="57" t="s">
        <v>152</v>
      </c>
      <c r="X36" s="57" t="s">
        <v>153</v>
      </c>
      <c r="Y36" s="57" t="s">
        <v>154</v>
      </c>
      <c r="Z36" s="57" t="s">
        <v>155</v>
      </c>
      <c r="AA36" s="57" t="s">
        <v>156</v>
      </c>
      <c r="AB36" s="57" t="s">
        <v>157</v>
      </c>
      <c r="AC36" s="66" t="s">
        <v>25</v>
      </c>
      <c r="AD36" s="57" t="s">
        <v>141</v>
      </c>
    </row>
    <row r="37" spans="2:31">
      <c r="B37" s="57" t="s">
        <v>27</v>
      </c>
      <c r="C37" s="60">
        <v>8945.94</v>
      </c>
      <c r="D37" s="60">
        <v>26082.01</v>
      </c>
      <c r="E37" s="60">
        <v>13009.8</v>
      </c>
      <c r="F37" s="60">
        <v>3484</v>
      </c>
      <c r="G37" s="60">
        <v>46017.84</v>
      </c>
      <c r="H37" s="60">
        <v>13795.27</v>
      </c>
      <c r="I37" s="60">
        <v>30180.55</v>
      </c>
      <c r="J37" s="60">
        <v>21953.99</v>
      </c>
      <c r="K37" s="60"/>
      <c r="L37" s="60"/>
      <c r="M37" s="60"/>
      <c r="N37" s="60"/>
      <c r="O37" s="60"/>
      <c r="P37" s="65">
        <f>SUM(D37:O37)</f>
        <v>154523.46</v>
      </c>
      <c r="Q37" s="60">
        <v>8945.94</v>
      </c>
      <c r="R37" s="60">
        <v>26082.01</v>
      </c>
      <c r="S37" s="60">
        <v>13009.8</v>
      </c>
      <c r="T37" s="60">
        <v>3484</v>
      </c>
      <c r="U37" s="60">
        <v>46017.84</v>
      </c>
      <c r="V37" s="60">
        <v>13795.27</v>
      </c>
      <c r="W37" s="60">
        <v>30180.55</v>
      </c>
      <c r="X37" s="60"/>
      <c r="Y37" s="60"/>
      <c r="Z37" s="60"/>
      <c r="AA37" s="60"/>
      <c r="AB37" s="60"/>
      <c r="AC37" s="68">
        <f>SUM(Q37:AB37)</f>
        <v>141515.41</v>
      </c>
      <c r="AD37" s="67">
        <f>SUM(C37+P37-AC37)</f>
        <v>21953.989999999991</v>
      </c>
    </row>
    <row r="38" spans="2:31">
      <c r="B38" s="57" t="s">
        <v>139</v>
      </c>
      <c r="C38" s="60">
        <v>4113.3900000000003</v>
      </c>
      <c r="D38" s="60">
        <v>0</v>
      </c>
      <c r="E38" s="60">
        <v>0</v>
      </c>
      <c r="F38" s="60">
        <v>0</v>
      </c>
      <c r="G38" s="60">
        <v>117.9</v>
      </c>
      <c r="H38" s="60">
        <v>1894.75</v>
      </c>
      <c r="I38" s="60">
        <v>649.11</v>
      </c>
      <c r="J38" s="60">
        <v>253.03</v>
      </c>
      <c r="K38" s="60"/>
      <c r="L38" s="60"/>
      <c r="M38" s="60"/>
      <c r="N38" s="60"/>
      <c r="O38" s="60"/>
      <c r="P38" s="65">
        <f t="shared" ref="P38:P45" si="0">SUM(D38:O38)</f>
        <v>2914.7900000000004</v>
      </c>
      <c r="Q38" s="60"/>
      <c r="R38" s="60">
        <v>0</v>
      </c>
      <c r="S38" s="60">
        <v>0</v>
      </c>
      <c r="T38" s="60">
        <v>4113.3900000000003</v>
      </c>
      <c r="U38" s="60"/>
      <c r="V38" s="60"/>
      <c r="W38" s="60"/>
      <c r="X38" s="60"/>
      <c r="Y38" s="60"/>
      <c r="Z38" s="60"/>
      <c r="AA38" s="60"/>
      <c r="AB38" s="60"/>
      <c r="AC38" s="68">
        <f t="shared" ref="AC38:AC45" si="1">SUM(Q38:AB38)</f>
        <v>4113.3900000000003</v>
      </c>
      <c r="AD38" s="67">
        <f t="shared" ref="AD38:AD45" si="2">SUM(C38+P38-AC38)</f>
        <v>2914.79</v>
      </c>
    </row>
    <row r="39" spans="2:31">
      <c r="B39" s="57" t="s">
        <v>59</v>
      </c>
      <c r="C39" s="60">
        <v>0</v>
      </c>
      <c r="D39" s="60">
        <v>0</v>
      </c>
      <c r="E39" s="60">
        <v>0</v>
      </c>
      <c r="F39" s="60">
        <v>0</v>
      </c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si="0"/>
        <v>0</v>
      </c>
      <c r="Q39" s="60">
        <v>0</v>
      </c>
      <c r="R39" s="60">
        <v>0</v>
      </c>
      <c r="S39" s="60">
        <v>0</v>
      </c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si="1"/>
        <v>0</v>
      </c>
      <c r="AD39" s="67">
        <f t="shared" si="2"/>
        <v>0</v>
      </c>
    </row>
    <row r="40" spans="2:31">
      <c r="B40" s="57" t="s">
        <v>61</v>
      </c>
      <c r="C40" s="60">
        <v>339740</v>
      </c>
      <c r="D40" s="60">
        <v>0</v>
      </c>
      <c r="E40" s="60">
        <v>19800</v>
      </c>
      <c r="F40" s="60">
        <v>0</v>
      </c>
      <c r="G40" s="60"/>
      <c r="H40" s="60">
        <v>24850</v>
      </c>
      <c r="I40" s="60"/>
      <c r="J40" s="60">
        <v>24866.25</v>
      </c>
      <c r="K40" s="60"/>
      <c r="L40" s="60"/>
      <c r="M40" s="60"/>
      <c r="N40" s="60"/>
      <c r="O40" s="60"/>
      <c r="P40" s="65">
        <f t="shared" si="0"/>
        <v>69516.25</v>
      </c>
      <c r="Q40" s="60">
        <v>0</v>
      </c>
      <c r="R40" s="60">
        <v>339740</v>
      </c>
      <c r="S40" s="60">
        <v>0</v>
      </c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339740</v>
      </c>
      <c r="AD40" s="67">
        <f t="shared" si="2"/>
        <v>69516.25</v>
      </c>
    </row>
    <row r="41" spans="2:31">
      <c r="B41" s="57" t="s">
        <v>288</v>
      </c>
      <c r="C41" s="60">
        <v>0</v>
      </c>
      <c r="D41" s="60">
        <v>0</v>
      </c>
      <c r="E41" s="60">
        <v>339740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339740</v>
      </c>
      <c r="Q41" s="60"/>
      <c r="R41" s="60">
        <v>19800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19800</v>
      </c>
      <c r="AD41" s="67">
        <f t="shared" si="2"/>
        <v>319940</v>
      </c>
    </row>
    <row r="42" spans="2:31">
      <c r="B42" s="57" t="s">
        <v>29</v>
      </c>
      <c r="C42" s="60">
        <v>0</v>
      </c>
      <c r="D42" s="60">
        <v>6249</v>
      </c>
      <c r="E42" s="60">
        <v>6249</v>
      </c>
      <c r="F42" s="60">
        <v>6249</v>
      </c>
      <c r="G42" s="60">
        <v>6249</v>
      </c>
      <c r="H42" s="60">
        <v>6249</v>
      </c>
      <c r="I42" s="60">
        <v>6249</v>
      </c>
      <c r="J42" s="60">
        <v>6249</v>
      </c>
      <c r="K42" s="60"/>
      <c r="L42" s="60"/>
      <c r="M42" s="60"/>
      <c r="N42" s="60"/>
      <c r="O42" s="60"/>
      <c r="P42" s="65">
        <f t="shared" ref="P42" si="3">SUM(D42:O42)</f>
        <v>43743</v>
      </c>
      <c r="Q42" s="60"/>
      <c r="R42" s="60">
        <v>6249</v>
      </c>
      <c r="S42" s="60">
        <v>6249</v>
      </c>
      <c r="T42" s="60">
        <v>6249</v>
      </c>
      <c r="U42" s="60">
        <v>6249</v>
      </c>
      <c r="V42" s="60">
        <v>6249</v>
      </c>
      <c r="W42" s="60">
        <v>6249</v>
      </c>
      <c r="X42" s="60"/>
      <c r="Y42" s="60"/>
      <c r="Z42" s="60"/>
      <c r="AA42" s="60"/>
      <c r="AB42" s="60"/>
      <c r="AC42" s="68">
        <f t="shared" ref="AC42" si="4">SUM(Q42:AB42)</f>
        <v>37494</v>
      </c>
      <c r="AD42" s="67">
        <f t="shared" ref="AD42" si="5">SUM(C42+P42-AC42)</f>
        <v>6249</v>
      </c>
    </row>
    <row r="43" spans="2:31">
      <c r="B43" s="57" t="s">
        <v>62</v>
      </c>
      <c r="C43" s="60">
        <v>66696</v>
      </c>
      <c r="D43" s="60">
        <v>5600</v>
      </c>
      <c r="E43" s="60"/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5600</v>
      </c>
      <c r="Q43" s="60">
        <v>0</v>
      </c>
      <c r="R43" s="60">
        <v>72296</v>
      </c>
      <c r="S43" s="60">
        <v>0</v>
      </c>
      <c r="T43" s="60"/>
      <c r="U43" s="60"/>
      <c r="V43" s="60"/>
      <c r="W43" s="60"/>
      <c r="X43" s="60"/>
      <c r="Y43" s="60"/>
      <c r="Z43" s="60"/>
      <c r="AA43" s="60"/>
      <c r="AB43" s="60"/>
      <c r="AC43" s="68">
        <f t="shared" si="1"/>
        <v>72296</v>
      </c>
      <c r="AD43" s="67">
        <f t="shared" si="2"/>
        <v>0</v>
      </c>
    </row>
    <row r="44" spans="2:31">
      <c r="B44" s="57" t="s">
        <v>289</v>
      </c>
      <c r="C44" s="60">
        <v>0</v>
      </c>
      <c r="D44" s="60"/>
      <c r="E44" s="60">
        <v>72296</v>
      </c>
      <c r="F44" s="60">
        <v>0</v>
      </c>
      <c r="G44" s="60">
        <v>2800</v>
      </c>
      <c r="H44" s="60"/>
      <c r="I44" s="60"/>
      <c r="J44" s="60"/>
      <c r="K44" s="60"/>
      <c r="L44" s="60"/>
      <c r="M44" s="60"/>
      <c r="N44" s="60"/>
      <c r="O44" s="60"/>
      <c r="P44" s="65">
        <f t="shared" si="0"/>
        <v>75096</v>
      </c>
      <c r="Q44" s="60"/>
      <c r="R44" s="60">
        <v>0</v>
      </c>
      <c r="S44" s="60">
        <v>0</v>
      </c>
      <c r="T44" s="60"/>
      <c r="U44" s="60"/>
      <c r="V44" s="60"/>
      <c r="W44" s="60"/>
      <c r="X44" s="60"/>
      <c r="Y44" s="60"/>
      <c r="Z44" s="60"/>
      <c r="AA44" s="60"/>
      <c r="AB44" s="60"/>
      <c r="AC44" s="68">
        <f t="shared" si="1"/>
        <v>0</v>
      </c>
      <c r="AD44" s="67">
        <f t="shared" si="2"/>
        <v>75096</v>
      </c>
    </row>
    <row r="45" spans="2:31">
      <c r="B45" s="57" t="s">
        <v>140</v>
      </c>
      <c r="C45" s="60">
        <v>818120.59</v>
      </c>
      <c r="D45" s="60">
        <v>0</v>
      </c>
      <c r="E45" s="60">
        <v>0</v>
      </c>
      <c r="F45" s="60">
        <v>0</v>
      </c>
      <c r="G45" s="60"/>
      <c r="H45" s="60"/>
      <c r="I45" s="60">
        <v>36.090000000000003</v>
      </c>
      <c r="J45" s="60"/>
      <c r="K45" s="60"/>
      <c r="L45" s="60"/>
      <c r="M45" s="60"/>
      <c r="N45" s="60"/>
      <c r="O45" s="60"/>
      <c r="P45" s="65">
        <f t="shared" si="0"/>
        <v>36.090000000000003</v>
      </c>
      <c r="Q45" s="60"/>
      <c r="R45" s="60">
        <v>0</v>
      </c>
      <c r="S45" s="60">
        <v>0</v>
      </c>
      <c r="T45" s="60"/>
      <c r="U45" s="60"/>
      <c r="V45" s="60"/>
      <c r="W45" s="60"/>
      <c r="X45" s="60"/>
      <c r="Y45" s="60"/>
      <c r="Z45" s="60"/>
      <c r="AA45" s="60"/>
      <c r="AB45" s="60"/>
      <c r="AC45" s="68">
        <f t="shared" si="1"/>
        <v>0</v>
      </c>
      <c r="AD45" s="67">
        <f t="shared" si="2"/>
        <v>818156.67999999993</v>
      </c>
    </row>
    <row r="46" spans="2:31" ht="24.75" thickBot="1">
      <c r="B46" s="61" t="s">
        <v>25</v>
      </c>
      <c r="C46" s="62">
        <f t="shared" ref="C46:H46" si="6">SUM(C37:C45)</f>
        <v>1237615.92</v>
      </c>
      <c r="D46" s="60">
        <f t="shared" si="6"/>
        <v>37931.009999999995</v>
      </c>
      <c r="E46" s="60">
        <f t="shared" si="6"/>
        <v>451094.8</v>
      </c>
      <c r="F46" s="60">
        <f t="shared" si="6"/>
        <v>9733</v>
      </c>
      <c r="G46" s="60">
        <f t="shared" si="6"/>
        <v>55184.74</v>
      </c>
      <c r="H46" s="60">
        <f t="shared" si="6"/>
        <v>46789.020000000004</v>
      </c>
      <c r="I46" s="60">
        <f>SUM(I37:I45)</f>
        <v>37114.75</v>
      </c>
      <c r="J46" s="60">
        <f>SUM(J37:J45)</f>
        <v>53322.270000000004</v>
      </c>
      <c r="K46" s="60"/>
      <c r="L46" s="60"/>
      <c r="M46" s="60"/>
      <c r="N46" s="60"/>
      <c r="O46" s="60"/>
      <c r="P46" s="65">
        <f t="shared" ref="P46:U46" si="7">SUM(P37:P45)</f>
        <v>691169.59</v>
      </c>
      <c r="Q46" s="60">
        <f t="shared" si="7"/>
        <v>8945.94</v>
      </c>
      <c r="R46" s="60">
        <f t="shared" si="7"/>
        <v>464167.01</v>
      </c>
      <c r="S46" s="60">
        <f t="shared" si="7"/>
        <v>19258.8</v>
      </c>
      <c r="T46" s="60">
        <f t="shared" si="7"/>
        <v>13846.39</v>
      </c>
      <c r="U46" s="60">
        <f t="shared" si="7"/>
        <v>52266.84</v>
      </c>
      <c r="V46" s="60">
        <f>SUM(V37:V45)</f>
        <v>20044.27</v>
      </c>
      <c r="W46" s="60">
        <f>SUM(W37:W45)</f>
        <v>36429.550000000003</v>
      </c>
      <c r="X46" s="60"/>
      <c r="Y46" s="60"/>
      <c r="Z46" s="60"/>
      <c r="AA46" s="60"/>
      <c r="AB46" s="60"/>
      <c r="AC46" s="68">
        <f>SUM(AC37:AC45)</f>
        <v>614958.80000000005</v>
      </c>
      <c r="AD46" s="67">
        <f>SUM(AD37:AD45)</f>
        <v>1313826.71</v>
      </c>
      <c r="AE46" s="69">
        <f>SUM(C46+P46-AC46)</f>
        <v>1313826.7099999997</v>
      </c>
    </row>
    <row r="47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57"/>
  <sheetViews>
    <sheetView topLeftCell="A137" workbookViewId="0">
      <selection activeCell="A119" sqref="A119:C155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314</v>
      </c>
      <c r="B5" s="125"/>
      <c r="C5" s="126">
        <v>36893356.979999997</v>
      </c>
    </row>
    <row r="6" spans="1:3" ht="21">
      <c r="A6" s="125" t="s">
        <v>210</v>
      </c>
      <c r="B6" s="125"/>
      <c r="C6" s="127">
        <v>0</v>
      </c>
    </row>
    <row r="7" spans="1:3" ht="21">
      <c r="A7" s="125"/>
      <c r="B7" s="125"/>
      <c r="C7" s="127">
        <f>SUM(C5:C6)</f>
        <v>36893356.979999997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310</v>
      </c>
      <c r="B13" s="132">
        <v>432</v>
      </c>
      <c r="C13" s="134"/>
    </row>
    <row r="14" spans="1:3" s="219" customFormat="1" ht="21.75">
      <c r="A14" s="131" t="s">
        <v>321</v>
      </c>
      <c r="B14" s="132">
        <v>6000</v>
      </c>
      <c r="C14" s="135"/>
    </row>
    <row r="15" spans="1:3" s="219" customFormat="1" ht="21.75">
      <c r="A15" s="131" t="s">
        <v>322</v>
      </c>
      <c r="B15" s="132">
        <v>3500</v>
      </c>
      <c r="C15" s="135"/>
    </row>
    <row r="16" spans="1:3" ht="21.75">
      <c r="A16" s="131" t="s">
        <v>323</v>
      </c>
      <c r="B16" s="132">
        <v>9631.25</v>
      </c>
      <c r="C16" s="135"/>
    </row>
    <row r="17" spans="1:3" ht="21.75">
      <c r="A17" s="131" t="s">
        <v>324</v>
      </c>
      <c r="B17" s="132">
        <v>1590</v>
      </c>
      <c r="C17" s="135"/>
    </row>
    <row r="18" spans="1:3" ht="21.75">
      <c r="A18" s="131" t="s">
        <v>325</v>
      </c>
      <c r="B18" s="132">
        <v>2400</v>
      </c>
      <c r="C18" s="135"/>
    </row>
    <row r="19" spans="1:3" s="216" customFormat="1" ht="21.75">
      <c r="A19" s="131" t="s">
        <v>326</v>
      </c>
      <c r="B19" s="132">
        <v>1300</v>
      </c>
      <c r="C19" s="135">
        <v>25353.25</v>
      </c>
    </row>
    <row r="20" spans="1:3" ht="21.75">
      <c r="A20" s="131"/>
      <c r="B20" s="132"/>
      <c r="C20" s="135"/>
    </row>
    <row r="21" spans="1:3" ht="21.75">
      <c r="A21" s="131"/>
      <c r="B21" s="132"/>
      <c r="C21" s="135"/>
    </row>
    <row r="22" spans="1:3" ht="21.75">
      <c r="A22" s="125" t="s">
        <v>215</v>
      </c>
      <c r="B22" s="136"/>
      <c r="C22" s="134"/>
    </row>
    <row r="23" spans="1:3" ht="21.75">
      <c r="A23" s="125" t="s">
        <v>309</v>
      </c>
      <c r="B23" s="136"/>
      <c r="C23" s="134">
        <v>0</v>
      </c>
    </row>
    <row r="24" spans="1:3" ht="21.75">
      <c r="A24" s="137" t="s">
        <v>216</v>
      </c>
      <c r="B24" s="136"/>
      <c r="C24" s="121"/>
    </row>
    <row r="25" spans="1:3" ht="23.25">
      <c r="A25" s="138" t="s">
        <v>315</v>
      </c>
      <c r="B25" s="139"/>
      <c r="C25" s="145">
        <f>C7-C19</f>
        <v>36868003.729999997</v>
      </c>
    </row>
    <row r="26" spans="1:3" ht="21">
      <c r="A26" s="117" t="s">
        <v>217</v>
      </c>
      <c r="B26" s="140" t="s">
        <v>218</v>
      </c>
      <c r="C26" s="117"/>
    </row>
    <row r="27" spans="1:3" ht="21">
      <c r="A27" s="128"/>
      <c r="B27" s="141"/>
      <c r="C27" s="128"/>
    </row>
    <row r="28" spans="1:3" ht="21">
      <c r="A28" s="142" t="s">
        <v>316</v>
      </c>
      <c r="B28" s="142" t="s">
        <v>316</v>
      </c>
      <c r="C28" s="128"/>
    </row>
    <row r="29" spans="1:3" ht="21">
      <c r="A29" s="138" t="s">
        <v>219</v>
      </c>
      <c r="B29" s="143" t="s">
        <v>220</v>
      </c>
      <c r="C29" s="138"/>
    </row>
    <row r="30" spans="1:3" ht="21">
      <c r="A30" s="128"/>
      <c r="B30" s="128"/>
      <c r="C30" s="128"/>
    </row>
    <row r="31" spans="1:3" s="216" customFormat="1" ht="21">
      <c r="A31" s="128"/>
      <c r="B31" s="128"/>
      <c r="C31" s="128"/>
    </row>
    <row r="32" spans="1:3" s="216" customFormat="1" ht="21">
      <c r="A32" s="128"/>
      <c r="B32" s="128"/>
      <c r="C32" s="128"/>
    </row>
    <row r="33" spans="1:3" s="216" customFormat="1" ht="21">
      <c r="A33" s="128"/>
      <c r="B33" s="128"/>
      <c r="C33" s="128"/>
    </row>
    <row r="34" spans="1:3" s="216" customFormat="1" ht="21">
      <c r="A34" s="128"/>
      <c r="B34" s="128"/>
      <c r="C34" s="128"/>
    </row>
    <row r="35" spans="1:3" s="216" customFormat="1" ht="21">
      <c r="A35" s="128"/>
      <c r="B35" s="128"/>
      <c r="C35" s="128"/>
    </row>
    <row r="36" spans="1:3" s="216" customFormat="1" ht="21">
      <c r="A36" s="128"/>
      <c r="B36" s="128"/>
      <c r="C36" s="128"/>
    </row>
    <row r="37" spans="1:3" s="216" customFormat="1" ht="21">
      <c r="A37" s="128"/>
      <c r="B37" s="128"/>
      <c r="C37" s="128"/>
    </row>
    <row r="38" spans="1:3" ht="21.75">
      <c r="A38" s="116"/>
      <c r="B38" s="116"/>
      <c r="C38" s="116"/>
    </row>
    <row r="39" spans="1:3" ht="19.5" customHeight="1">
      <c r="A39" s="152" t="s">
        <v>221</v>
      </c>
      <c r="B39" s="152" t="s">
        <v>263</v>
      </c>
      <c r="C39" s="152"/>
    </row>
    <row r="40" spans="1:3" ht="19.5" customHeight="1">
      <c r="A40" s="152" t="s">
        <v>261</v>
      </c>
      <c r="B40" s="152" t="s">
        <v>264</v>
      </c>
      <c r="C40" s="152"/>
    </row>
    <row r="41" spans="1:3" ht="19.5" customHeight="1">
      <c r="A41" s="152" t="s">
        <v>262</v>
      </c>
      <c r="B41" s="152" t="s">
        <v>265</v>
      </c>
      <c r="C41" s="152"/>
    </row>
    <row r="42" spans="1:3" s="146" customFormat="1" ht="19.5" customHeight="1">
      <c r="A42" s="152"/>
      <c r="B42" s="152"/>
      <c r="C42" s="152"/>
    </row>
    <row r="43" spans="1:3" s="146" customFormat="1" ht="19.5" customHeight="1">
      <c r="A43" s="152"/>
      <c r="B43" s="152"/>
      <c r="C43" s="152"/>
    </row>
    <row r="44" spans="1:3" ht="19.5" customHeight="1">
      <c r="A44" s="152"/>
      <c r="B44" s="152" t="s">
        <v>263</v>
      </c>
      <c r="C44" s="152"/>
    </row>
    <row r="45" spans="1:3" ht="19.5" customHeight="1">
      <c r="A45" s="152"/>
      <c r="B45" s="152" t="s">
        <v>266</v>
      </c>
      <c r="C45" s="152"/>
    </row>
    <row r="46" spans="1:3" ht="19.5" customHeight="1">
      <c r="A46" s="152"/>
      <c r="B46" s="152" t="s">
        <v>267</v>
      </c>
      <c r="C46" s="152"/>
    </row>
    <row r="81" spans="1:3" ht="21.75">
      <c r="A81" s="116" t="s">
        <v>330</v>
      </c>
      <c r="B81" s="116"/>
      <c r="C81" s="116"/>
    </row>
    <row r="82" spans="1:3" ht="21.75">
      <c r="A82" s="117" t="s">
        <v>159</v>
      </c>
      <c r="B82" s="118" t="s">
        <v>207</v>
      </c>
      <c r="C82" s="119"/>
    </row>
    <row r="83" spans="1:3" ht="21.75">
      <c r="A83" s="120" t="s">
        <v>208</v>
      </c>
      <c r="B83" s="121" t="s">
        <v>209</v>
      </c>
      <c r="C83" s="122"/>
    </row>
    <row r="84" spans="1:3" ht="21.75">
      <c r="A84" s="123"/>
      <c r="B84" s="124"/>
      <c r="C84" s="123"/>
    </row>
    <row r="85" spans="1:3" ht="21">
      <c r="A85" s="125" t="s">
        <v>327</v>
      </c>
      <c r="B85" s="125"/>
      <c r="C85" s="126">
        <v>37354041.520000003</v>
      </c>
    </row>
    <row r="86" spans="1:3" ht="21">
      <c r="A86" s="125" t="s">
        <v>210</v>
      </c>
      <c r="B86" s="125"/>
      <c r="C86" s="127">
        <v>0</v>
      </c>
    </row>
    <row r="87" spans="1:3" ht="21">
      <c r="A87" s="125"/>
      <c r="B87" s="125"/>
      <c r="C87" s="127">
        <f>SUM(C85:C86)</f>
        <v>37354041.520000003</v>
      </c>
    </row>
    <row r="88" spans="1:3" ht="21">
      <c r="A88" s="128" t="s">
        <v>211</v>
      </c>
      <c r="B88" s="128"/>
      <c r="C88" s="129"/>
    </row>
    <row r="89" spans="1:3" ht="21.75">
      <c r="A89" s="125" t="s">
        <v>212</v>
      </c>
      <c r="B89" s="125"/>
      <c r="C89" s="121"/>
    </row>
    <row r="90" spans="1:3" ht="21.75">
      <c r="A90" s="125" t="s">
        <v>213</v>
      </c>
      <c r="B90" s="130"/>
      <c r="C90" s="121"/>
    </row>
    <row r="91" spans="1:3" ht="21.75">
      <c r="A91" s="131"/>
      <c r="B91" s="132"/>
      <c r="C91" s="133"/>
    </row>
    <row r="92" spans="1:3" ht="21.75">
      <c r="A92" s="131" t="s">
        <v>214</v>
      </c>
      <c r="B92" s="132">
        <v>500</v>
      </c>
      <c r="C92" s="134">
        <v>500</v>
      </c>
    </row>
    <row r="93" spans="1:3" ht="21.75">
      <c r="A93" s="131"/>
      <c r="B93" s="132"/>
      <c r="C93" s="135"/>
    </row>
    <row r="94" spans="1:3" ht="21.75">
      <c r="A94" s="131"/>
      <c r="B94" s="132"/>
      <c r="C94" s="135"/>
    </row>
    <row r="95" spans="1:3" ht="21.75">
      <c r="A95" s="131"/>
      <c r="B95" s="132"/>
      <c r="C95" s="135"/>
    </row>
    <row r="96" spans="1:3" ht="21.75">
      <c r="A96" s="125" t="s">
        <v>215</v>
      </c>
      <c r="B96" s="136"/>
      <c r="C96" s="134"/>
    </row>
    <row r="97" spans="1:3" ht="21.75">
      <c r="A97" s="125" t="s">
        <v>309</v>
      </c>
      <c r="B97" s="136"/>
      <c r="C97" s="134">
        <v>0</v>
      </c>
    </row>
    <row r="98" spans="1:3" ht="21.75">
      <c r="A98" s="137" t="s">
        <v>216</v>
      </c>
      <c r="B98" s="136"/>
      <c r="C98" s="121"/>
    </row>
    <row r="99" spans="1:3" ht="23.25">
      <c r="A99" s="138" t="s">
        <v>328</v>
      </c>
      <c r="B99" s="139"/>
      <c r="C99" s="145">
        <f>C87-C92</f>
        <v>37353541.520000003</v>
      </c>
    </row>
    <row r="100" spans="1:3" ht="21">
      <c r="A100" s="117" t="s">
        <v>217</v>
      </c>
      <c r="B100" s="140" t="s">
        <v>218</v>
      </c>
      <c r="C100" s="117"/>
    </row>
    <row r="101" spans="1:3" ht="21">
      <c r="A101" s="128"/>
      <c r="B101" s="141"/>
      <c r="C101" s="128"/>
    </row>
    <row r="102" spans="1:3" ht="21">
      <c r="A102" s="142" t="s">
        <v>329</v>
      </c>
      <c r="B102" s="142" t="s">
        <v>329</v>
      </c>
      <c r="C102" s="128"/>
    </row>
    <row r="103" spans="1:3" ht="21">
      <c r="A103" s="138" t="s">
        <v>219</v>
      </c>
      <c r="B103" s="143" t="s">
        <v>220</v>
      </c>
      <c r="C103" s="138"/>
    </row>
    <row r="104" spans="1:3" ht="21">
      <c r="A104" s="128"/>
      <c r="B104" s="128"/>
      <c r="C104" s="128"/>
    </row>
    <row r="105" spans="1:3" s="235" customFormat="1" ht="21">
      <c r="A105" s="128"/>
      <c r="B105" s="128"/>
      <c r="C105" s="128"/>
    </row>
    <row r="106" spans="1:3" ht="21.75">
      <c r="A106" s="116"/>
      <c r="B106" s="116"/>
      <c r="C106" s="116"/>
    </row>
    <row r="107" spans="1:3">
      <c r="A107" s="152" t="s">
        <v>221</v>
      </c>
      <c r="B107" s="152" t="s">
        <v>263</v>
      </c>
      <c r="C107" s="152"/>
    </row>
    <row r="108" spans="1:3">
      <c r="A108" s="152" t="s">
        <v>261</v>
      </c>
      <c r="B108" s="152" t="s">
        <v>264</v>
      </c>
      <c r="C108" s="152"/>
    </row>
    <row r="109" spans="1:3">
      <c r="A109" s="152" t="s">
        <v>262</v>
      </c>
      <c r="B109" s="152" t="s">
        <v>265</v>
      </c>
      <c r="C109" s="152"/>
    </row>
    <row r="110" spans="1:3">
      <c r="A110" s="152"/>
      <c r="B110" s="152"/>
      <c r="C110" s="152"/>
    </row>
    <row r="111" spans="1:3">
      <c r="A111" s="152"/>
      <c r="B111" s="152"/>
      <c r="C111" s="152"/>
    </row>
    <row r="112" spans="1:3">
      <c r="A112" s="152"/>
      <c r="B112" s="152" t="s">
        <v>263</v>
      </c>
      <c r="C112" s="152"/>
    </row>
    <row r="113" spans="1:3">
      <c r="A113" s="152"/>
      <c r="B113" s="152" t="s">
        <v>266</v>
      </c>
      <c r="C113" s="152"/>
    </row>
    <row r="114" spans="1:3">
      <c r="A114" s="152"/>
      <c r="B114" s="152" t="s">
        <v>267</v>
      </c>
      <c r="C114" s="152"/>
    </row>
    <row r="115" spans="1:3">
      <c r="A115" s="235"/>
      <c r="B115" s="235"/>
      <c r="C115" s="235"/>
    </row>
    <row r="116" spans="1:3">
      <c r="A116" s="235"/>
      <c r="B116" s="235"/>
      <c r="C116" s="235"/>
    </row>
    <row r="117" spans="1:3">
      <c r="A117" s="235"/>
      <c r="B117" s="235"/>
      <c r="C117" s="235"/>
    </row>
    <row r="118" spans="1:3">
      <c r="A118" s="235"/>
      <c r="B118" s="235"/>
      <c r="C118" s="235"/>
    </row>
    <row r="119" spans="1:3" ht="21.75">
      <c r="A119" s="116" t="s">
        <v>330</v>
      </c>
      <c r="B119" s="116"/>
      <c r="C119" s="116"/>
    </row>
    <row r="120" spans="1:3" ht="21.75">
      <c r="A120" s="117" t="s">
        <v>159</v>
      </c>
      <c r="B120" s="118" t="s">
        <v>331</v>
      </c>
      <c r="C120" s="119"/>
    </row>
    <row r="121" spans="1:3" ht="21.75">
      <c r="A121" s="120" t="s">
        <v>208</v>
      </c>
      <c r="B121" s="121" t="s">
        <v>332</v>
      </c>
      <c r="C121" s="122"/>
    </row>
    <row r="122" spans="1:3" ht="21.75">
      <c r="A122" s="123"/>
      <c r="B122" s="124"/>
      <c r="C122" s="123"/>
    </row>
    <row r="123" spans="1:3" ht="21">
      <c r="A123" s="125" t="s">
        <v>327</v>
      </c>
      <c r="B123" s="125"/>
      <c r="C123" s="126">
        <v>682940.74</v>
      </c>
    </row>
    <row r="124" spans="1:3" ht="21">
      <c r="A124" s="125" t="s">
        <v>210</v>
      </c>
      <c r="B124" s="125"/>
      <c r="C124" s="127">
        <v>0</v>
      </c>
    </row>
    <row r="125" spans="1:3" ht="21">
      <c r="A125" s="125"/>
      <c r="B125" s="125"/>
      <c r="C125" s="127">
        <f>SUM(C123:C124)</f>
        <v>682940.74</v>
      </c>
    </row>
    <row r="126" spans="1:3" ht="21">
      <c r="A126" s="128" t="s">
        <v>211</v>
      </c>
      <c r="B126" s="128"/>
      <c r="C126" s="129"/>
    </row>
    <row r="127" spans="1:3" ht="21.75">
      <c r="A127" s="125" t="s">
        <v>212</v>
      </c>
      <c r="B127" s="125"/>
      <c r="C127" s="121"/>
    </row>
    <row r="128" spans="1:3" ht="21.75">
      <c r="A128" s="125" t="s">
        <v>213</v>
      </c>
      <c r="B128" s="130"/>
      <c r="C128" s="121"/>
    </row>
    <row r="129" spans="1:3" ht="21.75">
      <c r="A129" s="131"/>
      <c r="B129" s="132"/>
      <c r="C129" s="133">
        <v>0</v>
      </c>
    </row>
    <row r="130" spans="1:3" ht="21.75">
      <c r="A130" s="125" t="s">
        <v>215</v>
      </c>
      <c r="B130" s="136"/>
      <c r="C130" s="134"/>
    </row>
    <row r="131" spans="1:3" ht="21.75">
      <c r="A131" s="125" t="s">
        <v>309</v>
      </c>
      <c r="B131" s="136"/>
      <c r="C131" s="134">
        <v>0</v>
      </c>
    </row>
    <row r="132" spans="1:3" ht="21.75">
      <c r="A132" s="137" t="s">
        <v>216</v>
      </c>
      <c r="B132" s="136"/>
      <c r="C132" s="121"/>
    </row>
    <row r="133" spans="1:3" s="236" customFormat="1" ht="21.75">
      <c r="A133" s="137"/>
      <c r="B133" s="237"/>
      <c r="C133" s="122"/>
    </row>
    <row r="134" spans="1:3" s="236" customFormat="1" ht="21.75">
      <c r="A134" s="238" t="s">
        <v>334</v>
      </c>
      <c r="B134" s="237">
        <v>174595.52</v>
      </c>
      <c r="C134" s="122"/>
    </row>
    <row r="135" spans="1:3" s="236" customFormat="1" ht="21.75">
      <c r="A135" s="238" t="s">
        <v>336</v>
      </c>
      <c r="B135" s="237">
        <v>145621.9</v>
      </c>
      <c r="C135" s="122"/>
    </row>
    <row r="136" spans="1:3" s="236" customFormat="1" ht="21.75">
      <c r="A136" s="238" t="s">
        <v>335</v>
      </c>
      <c r="B136" s="237">
        <v>360787.25</v>
      </c>
      <c r="C136" s="122"/>
    </row>
    <row r="137" spans="1:3" s="236" customFormat="1" ht="21.75">
      <c r="A137" s="238" t="s">
        <v>337</v>
      </c>
      <c r="B137" s="237">
        <v>1936.07</v>
      </c>
      <c r="C137" s="239">
        <f>B134+B135+B136+B137</f>
        <v>682940.73999999987</v>
      </c>
    </row>
    <row r="138" spans="1:3" ht="23.25">
      <c r="A138" s="138" t="s">
        <v>333</v>
      </c>
      <c r="B138" s="139"/>
      <c r="C138" s="145">
        <f>C125-C137</f>
        <v>0</v>
      </c>
    </row>
    <row r="139" spans="1:3" ht="21">
      <c r="A139" s="117" t="s">
        <v>217</v>
      </c>
      <c r="B139" s="140" t="s">
        <v>218</v>
      </c>
      <c r="C139" s="117"/>
    </row>
    <row r="140" spans="1:3" ht="21">
      <c r="A140" s="128"/>
      <c r="B140" s="141"/>
      <c r="C140" s="128"/>
    </row>
    <row r="141" spans="1:3" ht="21">
      <c r="A141" s="142" t="s">
        <v>329</v>
      </c>
      <c r="B141" s="142" t="s">
        <v>329</v>
      </c>
      <c r="C141" s="128"/>
    </row>
    <row r="142" spans="1:3" ht="21">
      <c r="A142" s="138" t="s">
        <v>219</v>
      </c>
      <c r="B142" s="143" t="s">
        <v>220</v>
      </c>
      <c r="C142" s="138"/>
    </row>
    <row r="143" spans="1:3" ht="21">
      <c r="A143" s="128"/>
      <c r="B143" s="128"/>
      <c r="C143" s="128"/>
    </row>
    <row r="144" spans="1:3" ht="21">
      <c r="A144" s="128"/>
      <c r="B144" s="128"/>
      <c r="C144" s="128"/>
    </row>
    <row r="145" spans="1:3" ht="21.75">
      <c r="A145" s="116"/>
      <c r="B145" s="116"/>
      <c r="C145" s="116"/>
    </row>
    <row r="146" spans="1:3">
      <c r="A146" s="152" t="s">
        <v>221</v>
      </c>
      <c r="B146" s="152" t="s">
        <v>263</v>
      </c>
      <c r="C146" s="152"/>
    </row>
    <row r="147" spans="1:3">
      <c r="A147" s="152" t="s">
        <v>261</v>
      </c>
      <c r="B147" s="152" t="s">
        <v>264</v>
      </c>
      <c r="C147" s="152"/>
    </row>
    <row r="148" spans="1:3">
      <c r="A148" s="152" t="s">
        <v>262</v>
      </c>
      <c r="B148" s="152" t="s">
        <v>265</v>
      </c>
      <c r="C148" s="152"/>
    </row>
    <row r="149" spans="1:3">
      <c r="A149" s="152"/>
      <c r="B149" s="152"/>
      <c r="C149" s="152"/>
    </row>
    <row r="150" spans="1:3">
      <c r="A150" s="152"/>
      <c r="B150" s="152"/>
      <c r="C150" s="152"/>
    </row>
    <row r="151" spans="1:3">
      <c r="A151" s="152"/>
      <c r="B151" s="152" t="s">
        <v>263</v>
      </c>
      <c r="C151" s="152"/>
    </row>
    <row r="152" spans="1:3">
      <c r="A152" s="152"/>
      <c r="B152" s="152" t="s">
        <v>266</v>
      </c>
      <c r="C152" s="152"/>
    </row>
    <row r="153" spans="1:3">
      <c r="A153" s="152"/>
      <c r="B153" s="152" t="s">
        <v>267</v>
      </c>
      <c r="C153" s="152"/>
    </row>
    <row r="154" spans="1:3">
      <c r="A154" s="236"/>
      <c r="B154" s="236"/>
      <c r="C154" s="236"/>
    </row>
    <row r="155" spans="1:3">
      <c r="A155" s="236"/>
      <c r="B155" s="236"/>
      <c r="C155" s="236"/>
    </row>
    <row r="156" spans="1:3">
      <c r="A156" s="236"/>
      <c r="B156" s="236"/>
      <c r="C156" s="236"/>
    </row>
    <row r="157" spans="1:3">
      <c r="A157" s="236"/>
      <c r="B157" s="236"/>
      <c r="C157" s="23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abSelected="1" topLeftCell="A56" workbookViewId="0">
      <selection activeCell="D71" sqref="D71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322" t="s">
        <v>159</v>
      </c>
      <c r="B1" s="322"/>
      <c r="C1" s="322"/>
      <c r="D1" s="322"/>
      <c r="E1" s="90"/>
      <c r="G1" s="92"/>
    </row>
    <row r="2" spans="1:7" s="91" customFormat="1" ht="26.25">
      <c r="A2" s="322" t="s">
        <v>205</v>
      </c>
      <c r="B2" s="322"/>
      <c r="C2" s="322"/>
      <c r="D2" s="322"/>
      <c r="E2" s="90"/>
      <c r="G2" s="92"/>
    </row>
    <row r="3" spans="1:7" s="91" customFormat="1" ht="26.25">
      <c r="A3" s="322" t="s">
        <v>206</v>
      </c>
      <c r="B3" s="322"/>
      <c r="C3" s="322"/>
      <c r="D3" s="322"/>
      <c r="E3" s="90"/>
      <c r="G3" s="92"/>
    </row>
    <row r="4" spans="1:7" s="91" customFormat="1" ht="27" thickBot="1">
      <c r="A4" s="322" t="s">
        <v>317</v>
      </c>
      <c r="B4" s="322"/>
      <c r="C4" s="322"/>
      <c r="D4" s="322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>
        <v>0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5579004.75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36868003.729999997</v>
      </c>
      <c r="D11" s="183"/>
      <c r="E11" s="90"/>
      <c r="F11" s="94">
        <f>C9+C11+C12</f>
        <v>42465165.159999996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18156.68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445960.35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318</v>
      </c>
      <c r="B17" s="182"/>
      <c r="C17" s="183">
        <v>84000</v>
      </c>
      <c r="D17" s="183"/>
      <c r="E17" s="90"/>
      <c r="F17" s="96"/>
      <c r="G17" s="92"/>
    </row>
    <row r="18" spans="1:8" s="91" customFormat="1" ht="26.25">
      <c r="A18" s="181" t="s">
        <v>55</v>
      </c>
      <c r="B18" s="182" t="s">
        <v>186</v>
      </c>
      <c r="C18" s="183"/>
      <c r="D18" s="183">
        <v>798923.85</v>
      </c>
      <c r="E18" s="90"/>
      <c r="F18" s="95"/>
      <c r="G18" s="95"/>
      <c r="H18" s="92"/>
    </row>
    <row r="19" spans="1:8" s="91" customFormat="1" ht="26.25">
      <c r="A19" s="181" t="s">
        <v>225</v>
      </c>
      <c r="B19" s="182" t="s">
        <v>187</v>
      </c>
      <c r="C19" s="183"/>
      <c r="D19" s="183">
        <v>21953.99</v>
      </c>
      <c r="E19" s="90"/>
      <c r="F19" s="96"/>
      <c r="G19" s="96"/>
    </row>
    <row r="20" spans="1:8" s="91" customFormat="1" ht="26.25">
      <c r="A20" s="181" t="s">
        <v>226</v>
      </c>
      <c r="B20" s="182" t="s">
        <v>188</v>
      </c>
      <c r="C20" s="183"/>
      <c r="D20" s="183">
        <v>2914.79</v>
      </c>
      <c r="E20" s="90"/>
      <c r="F20" s="97"/>
      <c r="G20" s="96"/>
    </row>
    <row r="21" spans="1:8" s="91" customFormat="1" ht="26.25">
      <c r="A21" s="181" t="s">
        <v>61</v>
      </c>
      <c r="B21" s="182" t="s">
        <v>189</v>
      </c>
      <c r="C21" s="183"/>
      <c r="D21" s="183">
        <v>69516.25</v>
      </c>
      <c r="E21" s="90"/>
      <c r="F21" s="97"/>
      <c r="G21" s="96"/>
    </row>
    <row r="22" spans="1:8" s="91" customFormat="1" ht="26.25">
      <c r="A22" s="181" t="s">
        <v>292</v>
      </c>
      <c r="B22" s="182" t="s">
        <v>190</v>
      </c>
      <c r="C22" s="183"/>
      <c r="D22" s="183">
        <v>319940</v>
      </c>
      <c r="E22" s="90"/>
      <c r="F22" s="97"/>
      <c r="G22" s="96"/>
    </row>
    <row r="23" spans="1:8" s="91" customFormat="1" ht="26.25">
      <c r="A23" s="181" t="s">
        <v>29</v>
      </c>
      <c r="B23" s="182" t="s">
        <v>227</v>
      </c>
      <c r="C23" s="183"/>
      <c r="D23" s="183">
        <v>6249</v>
      </c>
      <c r="E23" s="90"/>
      <c r="F23" s="97"/>
      <c r="G23" s="96"/>
    </row>
    <row r="24" spans="1:8" s="91" customFormat="1" ht="26.25">
      <c r="A24" s="181" t="s">
        <v>294</v>
      </c>
      <c r="B24" s="182" t="s">
        <v>190</v>
      </c>
      <c r="C24" s="183"/>
      <c r="D24" s="183">
        <v>75096</v>
      </c>
      <c r="E24" s="90"/>
      <c r="F24" s="98"/>
      <c r="G24" s="96"/>
    </row>
    <row r="25" spans="1:8" s="91" customFormat="1" ht="26.25">
      <c r="A25" s="181" t="s">
        <v>140</v>
      </c>
      <c r="B25" s="182" t="s">
        <v>293</v>
      </c>
      <c r="C25" s="183"/>
      <c r="D25" s="183">
        <v>818156.68</v>
      </c>
      <c r="E25" s="90"/>
      <c r="F25" s="98"/>
      <c r="G25" s="96"/>
    </row>
    <row r="26" spans="1:8" s="91" customFormat="1" ht="26.25">
      <c r="A26" s="181" t="s">
        <v>64</v>
      </c>
      <c r="B26" s="182" t="s">
        <v>191</v>
      </c>
      <c r="C26" s="183"/>
      <c r="D26" s="183">
        <v>17326107.079999998</v>
      </c>
      <c r="E26" s="90"/>
    </row>
    <row r="27" spans="1:8" s="91" customFormat="1" ht="26.25">
      <c r="A27" s="181" t="s">
        <v>192</v>
      </c>
      <c r="B27" s="182" t="s">
        <v>193</v>
      </c>
      <c r="C27" s="183"/>
      <c r="D27" s="183">
        <v>12207888.890000001</v>
      </c>
      <c r="E27" s="90"/>
      <c r="F27" s="96"/>
    </row>
    <row r="28" spans="1:8" s="91" customFormat="1" ht="26.25">
      <c r="A28" s="186" t="s">
        <v>73</v>
      </c>
      <c r="B28" s="182" t="s">
        <v>295</v>
      </c>
      <c r="C28" s="183"/>
      <c r="D28" s="183">
        <v>201248.95</v>
      </c>
      <c r="E28" s="90"/>
      <c r="F28" s="96"/>
    </row>
    <row r="29" spans="1:8" s="91" customFormat="1" ht="26.25">
      <c r="A29" s="186" t="s">
        <v>74</v>
      </c>
      <c r="B29" s="182" t="s">
        <v>304</v>
      </c>
      <c r="C29" s="183"/>
      <c r="D29" s="183">
        <v>45665.15</v>
      </c>
      <c r="E29" s="90"/>
      <c r="F29" s="96"/>
    </row>
    <row r="30" spans="1:8" s="91" customFormat="1" ht="26.25">
      <c r="A30" s="214"/>
      <c r="B30" s="203"/>
      <c r="C30" s="215"/>
      <c r="D30" s="215"/>
      <c r="E30" s="90"/>
      <c r="F30" s="96"/>
    </row>
    <row r="31" spans="1:8" s="91" customFormat="1" ht="26.25">
      <c r="A31" s="186" t="s">
        <v>75</v>
      </c>
      <c r="B31" s="213" t="s">
        <v>305</v>
      </c>
      <c r="C31" s="183"/>
      <c r="D31" s="183">
        <v>7488</v>
      </c>
      <c r="E31" s="90"/>
      <c r="F31" s="96"/>
    </row>
    <row r="32" spans="1:8" s="91" customFormat="1" ht="26.25">
      <c r="A32" s="184" t="s">
        <v>77</v>
      </c>
      <c r="B32" s="185">
        <v>412103</v>
      </c>
      <c r="C32" s="183"/>
      <c r="D32" s="183">
        <v>1067</v>
      </c>
      <c r="E32" s="90"/>
      <c r="F32" s="96"/>
    </row>
    <row r="33" spans="1:8" s="91" customFormat="1" ht="26.25">
      <c r="A33" s="184" t="s">
        <v>79</v>
      </c>
      <c r="B33" s="185">
        <v>412106</v>
      </c>
      <c r="C33" s="183"/>
      <c r="D33" s="183">
        <v>1093</v>
      </c>
      <c r="E33" s="90"/>
      <c r="F33" s="96"/>
    </row>
    <row r="34" spans="1:8" s="91" customFormat="1" ht="26.25">
      <c r="A34" s="184" t="s">
        <v>162</v>
      </c>
      <c r="B34" s="212">
        <v>412107</v>
      </c>
      <c r="C34" s="183"/>
      <c r="D34" s="183">
        <v>137200</v>
      </c>
      <c r="E34" s="90"/>
      <c r="F34" s="96"/>
    </row>
    <row r="35" spans="1:8" s="91" customFormat="1" ht="26.25">
      <c r="A35" s="184" t="s">
        <v>80</v>
      </c>
      <c r="B35" s="185">
        <v>412128</v>
      </c>
      <c r="C35" s="183"/>
      <c r="D35" s="183">
        <v>370</v>
      </c>
      <c r="E35" s="90"/>
      <c r="F35" s="96" t="s">
        <v>197</v>
      </c>
      <c r="G35" s="98"/>
      <c r="H35" s="92"/>
    </row>
    <row r="36" spans="1:8" s="91" customFormat="1" ht="26.25">
      <c r="A36" s="184" t="s">
        <v>296</v>
      </c>
      <c r="B36" s="185">
        <v>412199</v>
      </c>
      <c r="C36" s="183"/>
      <c r="D36" s="183">
        <v>1200</v>
      </c>
      <c r="E36" s="90"/>
      <c r="F36" s="96"/>
      <c r="G36" s="98"/>
      <c r="H36" s="92"/>
    </row>
    <row r="37" spans="1:8" s="91" customFormat="1" ht="26.25">
      <c r="A37" s="184" t="s">
        <v>82</v>
      </c>
      <c r="B37" s="185">
        <v>412210</v>
      </c>
      <c r="C37" s="183"/>
      <c r="D37" s="183">
        <v>706313</v>
      </c>
      <c r="E37" s="90"/>
      <c r="F37" s="96"/>
      <c r="G37" s="98"/>
      <c r="H37" s="92"/>
    </row>
    <row r="38" spans="1:8" s="91" customFormat="1" ht="26.25">
      <c r="A38" s="184" t="s">
        <v>163</v>
      </c>
      <c r="B38" s="185">
        <v>412307</v>
      </c>
      <c r="C38" s="183"/>
      <c r="D38" s="183">
        <v>460</v>
      </c>
      <c r="E38" s="90" t="s">
        <v>299</v>
      </c>
      <c r="F38" s="96" t="s">
        <v>199</v>
      </c>
      <c r="G38" s="98"/>
      <c r="H38" s="92"/>
    </row>
    <row r="39" spans="1:8" s="91" customFormat="1" ht="26.25">
      <c r="A39" s="184" t="s">
        <v>306</v>
      </c>
      <c r="B39" s="185">
        <v>413003</v>
      </c>
      <c r="C39" s="183"/>
      <c r="D39" s="183">
        <v>93089.38</v>
      </c>
      <c r="E39" s="90"/>
      <c r="F39" s="96"/>
      <c r="G39" s="98"/>
      <c r="H39" s="92"/>
    </row>
    <row r="40" spans="1:8" s="91" customFormat="1" ht="26.25">
      <c r="A40" s="184" t="s">
        <v>89</v>
      </c>
      <c r="B40" s="185">
        <v>415999</v>
      </c>
      <c r="C40" s="183"/>
      <c r="D40" s="183">
        <v>78300</v>
      </c>
      <c r="E40" s="90"/>
      <c r="F40" s="96" t="s">
        <v>200</v>
      </c>
    </row>
    <row r="41" spans="1:8" s="91" customFormat="1" ht="26.25">
      <c r="A41" s="184" t="s">
        <v>319</v>
      </c>
      <c r="B41" s="185">
        <v>421001</v>
      </c>
      <c r="C41" s="183"/>
      <c r="D41" s="183">
        <v>129464.25</v>
      </c>
      <c r="E41" s="90"/>
      <c r="F41" s="96"/>
    </row>
    <row r="42" spans="1:8" s="91" customFormat="1" ht="26.25">
      <c r="A42" s="184" t="s">
        <v>94</v>
      </c>
      <c r="B42" s="185">
        <v>421002</v>
      </c>
      <c r="C42" s="183"/>
      <c r="D42" s="183">
        <v>4062467.46</v>
      </c>
      <c r="E42" s="90"/>
      <c r="F42" s="96"/>
    </row>
    <row r="43" spans="1:8" s="91" customFormat="1" ht="26.25">
      <c r="A43" s="184" t="s">
        <v>95</v>
      </c>
      <c r="B43" s="185">
        <v>421004</v>
      </c>
      <c r="C43" s="183"/>
      <c r="D43" s="183">
        <v>1609796.08</v>
      </c>
      <c r="E43" s="90"/>
      <c r="F43" s="96"/>
    </row>
    <row r="44" spans="1:8" s="91" customFormat="1" ht="26.25">
      <c r="A44" s="184" t="s">
        <v>96</v>
      </c>
      <c r="B44" s="185">
        <v>421005</v>
      </c>
      <c r="C44" s="183"/>
      <c r="D44" s="183">
        <v>91249.2</v>
      </c>
      <c r="E44" s="90"/>
      <c r="F44" s="96"/>
    </row>
    <row r="45" spans="1:8" s="91" customFormat="1" ht="26.25">
      <c r="A45" s="184" t="s">
        <v>97</v>
      </c>
      <c r="B45" s="185">
        <v>421006</v>
      </c>
      <c r="C45" s="183"/>
      <c r="D45" s="183">
        <v>847580.32</v>
      </c>
      <c r="E45" s="90"/>
      <c r="F45" s="96"/>
    </row>
    <row r="46" spans="1:8" s="91" customFormat="1" ht="26.25">
      <c r="A46" s="184" t="s">
        <v>98</v>
      </c>
      <c r="B46" s="185">
        <v>421007</v>
      </c>
      <c r="C46" s="183"/>
      <c r="D46" s="183">
        <v>2029374.57</v>
      </c>
      <c r="E46" s="90"/>
      <c r="F46" s="96"/>
    </row>
    <row r="47" spans="1:8" s="91" customFormat="1" ht="26.25">
      <c r="A47" s="184" t="s">
        <v>301</v>
      </c>
      <c r="B47" s="185">
        <v>421010</v>
      </c>
      <c r="C47" s="183"/>
      <c r="D47" s="183">
        <v>58.2</v>
      </c>
      <c r="E47" s="90"/>
      <c r="F47" s="96"/>
    </row>
    <row r="48" spans="1:8" s="91" customFormat="1" ht="26.25">
      <c r="A48" s="184" t="s">
        <v>100</v>
      </c>
      <c r="B48" s="185">
        <v>421012</v>
      </c>
      <c r="C48" s="183"/>
      <c r="D48" s="183">
        <v>42842.2</v>
      </c>
      <c r="E48" s="90"/>
      <c r="F48" s="96"/>
    </row>
    <row r="49" spans="1:6" s="91" customFormat="1" ht="26.25">
      <c r="A49" s="184" t="s">
        <v>160</v>
      </c>
      <c r="B49" s="185">
        <v>421013</v>
      </c>
      <c r="C49" s="183"/>
      <c r="D49" s="183">
        <v>25512.240000000002</v>
      </c>
      <c r="E49" s="90"/>
      <c r="F49" s="96" t="s">
        <v>203</v>
      </c>
    </row>
    <row r="50" spans="1:6" s="91" customFormat="1" ht="26.25">
      <c r="A50" s="184" t="s">
        <v>101</v>
      </c>
      <c r="B50" s="185">
        <v>421014</v>
      </c>
      <c r="C50" s="183"/>
      <c r="D50" s="183">
        <v>1167.57</v>
      </c>
      <c r="E50" s="90"/>
      <c r="F50" s="96"/>
    </row>
    <row r="51" spans="1:6" s="91" customFormat="1" ht="26.25">
      <c r="A51" s="184" t="s">
        <v>102</v>
      </c>
      <c r="B51" s="185">
        <v>421015</v>
      </c>
      <c r="C51" s="183"/>
      <c r="D51" s="183">
        <v>284467</v>
      </c>
      <c r="E51" s="90"/>
      <c r="F51" s="96"/>
    </row>
    <row r="52" spans="1:6" s="91" customFormat="1" ht="26.25">
      <c r="A52" s="184" t="s">
        <v>107</v>
      </c>
      <c r="B52" s="182"/>
      <c r="C52" s="183"/>
      <c r="D52" s="183"/>
      <c r="E52" s="90"/>
    </row>
    <row r="53" spans="1:6" s="91" customFormat="1" ht="26.25">
      <c r="A53" s="184" t="s">
        <v>108</v>
      </c>
      <c r="B53" s="182" t="s">
        <v>230</v>
      </c>
      <c r="C53" s="183"/>
      <c r="D53" s="183">
        <v>21009708</v>
      </c>
      <c r="E53" s="90"/>
    </row>
    <row r="54" spans="1:6" s="91" customFormat="1" ht="26.25">
      <c r="A54" s="186" t="s">
        <v>194</v>
      </c>
      <c r="B54" s="182" t="s">
        <v>195</v>
      </c>
      <c r="C54" s="183">
        <v>7621958.5</v>
      </c>
      <c r="D54" s="183"/>
      <c r="E54" s="90"/>
    </row>
    <row r="55" spans="1:6" s="91" customFormat="1" ht="26.25">
      <c r="A55" s="186" t="s">
        <v>228</v>
      </c>
      <c r="B55" s="182" t="s">
        <v>196</v>
      </c>
      <c r="C55" s="183">
        <v>1348620</v>
      </c>
      <c r="D55" s="183"/>
      <c r="E55" s="90"/>
    </row>
    <row r="56" spans="1:6" s="91" customFormat="1" ht="26.25">
      <c r="A56" s="186" t="s">
        <v>229</v>
      </c>
      <c r="B56" s="182" t="s">
        <v>198</v>
      </c>
      <c r="C56" s="183">
        <v>4565264.1399999997</v>
      </c>
      <c r="D56" s="183"/>
      <c r="E56" s="90"/>
    </row>
    <row r="57" spans="1:6" s="91" customFormat="1" ht="26.25">
      <c r="A57" s="186" t="s">
        <v>39</v>
      </c>
      <c r="B57" s="182" t="s">
        <v>201</v>
      </c>
      <c r="C57" s="183">
        <v>77070.25</v>
      </c>
      <c r="D57" s="183"/>
      <c r="E57" s="90"/>
      <c r="F57" s="96"/>
    </row>
    <row r="58" spans="1:6" s="91" customFormat="1" ht="26.25">
      <c r="A58" s="186" t="s">
        <v>41</v>
      </c>
      <c r="B58" s="182" t="s">
        <v>202</v>
      </c>
      <c r="C58" s="183">
        <v>1873334.42</v>
      </c>
      <c r="D58" s="183"/>
      <c r="E58" s="90"/>
      <c r="F58" s="96"/>
    </row>
    <row r="59" spans="1:6" s="91" customFormat="1" ht="26.25">
      <c r="A59" s="214"/>
      <c r="B59" s="203"/>
      <c r="C59" s="215"/>
      <c r="D59" s="215"/>
      <c r="E59" s="90"/>
      <c r="F59" s="96"/>
    </row>
    <row r="60" spans="1:6" s="91" customFormat="1" ht="26.25">
      <c r="A60" s="214"/>
      <c r="B60" s="203"/>
      <c r="C60" s="215"/>
      <c r="D60" s="215"/>
      <c r="E60" s="90"/>
      <c r="F60" s="96"/>
    </row>
    <row r="61" spans="1:6" s="91" customFormat="1" ht="26.25">
      <c r="A61" s="214"/>
      <c r="B61" s="203"/>
      <c r="C61" s="215"/>
      <c r="D61" s="215"/>
      <c r="E61" s="90"/>
      <c r="F61" s="96"/>
    </row>
    <row r="62" spans="1:6" s="91" customFormat="1" ht="26.25">
      <c r="A62" s="214"/>
      <c r="B62" s="203"/>
      <c r="C62" s="215"/>
      <c r="D62" s="215"/>
      <c r="E62" s="90"/>
      <c r="F62" s="96"/>
    </row>
    <row r="63" spans="1:6" s="91" customFormat="1" ht="26.25">
      <c r="A63" s="186" t="s">
        <v>43</v>
      </c>
      <c r="B63" s="182" t="s">
        <v>231</v>
      </c>
      <c r="C63" s="183">
        <v>1130453.2</v>
      </c>
      <c r="D63" s="183"/>
      <c r="E63" s="90"/>
      <c r="F63" s="96"/>
    </row>
    <row r="64" spans="1:6" s="91" customFormat="1" ht="26.25">
      <c r="A64" s="186" t="s">
        <v>45</v>
      </c>
      <c r="B64" s="182" t="s">
        <v>232</v>
      </c>
      <c r="C64" s="183">
        <v>113680.35</v>
      </c>
      <c r="D64" s="187"/>
      <c r="E64" s="90"/>
      <c r="F64" s="96"/>
    </row>
    <row r="65" spans="1:11" s="91" customFormat="1" ht="26.25">
      <c r="A65" s="186" t="s">
        <v>53</v>
      </c>
      <c r="B65" s="182" t="s">
        <v>233</v>
      </c>
      <c r="C65" s="183">
        <v>1362899.49</v>
      </c>
      <c r="D65" s="187"/>
      <c r="E65" s="90"/>
      <c r="F65" s="96"/>
    </row>
    <row r="66" spans="1:11" s="91" customFormat="1" ht="26.25">
      <c r="A66" s="186" t="s">
        <v>47</v>
      </c>
      <c r="B66" s="182" t="s">
        <v>297</v>
      </c>
      <c r="C66" s="183">
        <v>181522.24</v>
      </c>
      <c r="D66" s="183"/>
      <c r="E66" s="90"/>
      <c r="F66" s="96"/>
    </row>
    <row r="67" spans="1:11" s="91" customFormat="1" ht="27" thickBot="1">
      <c r="A67" s="186" t="s">
        <v>49</v>
      </c>
      <c r="B67" s="182" t="s">
        <v>298</v>
      </c>
      <c r="C67" s="183">
        <v>984000</v>
      </c>
      <c r="D67" s="188"/>
      <c r="E67" s="90"/>
      <c r="F67" s="96"/>
      <c r="G67" s="96"/>
    </row>
    <row r="68" spans="1:11" s="91" customFormat="1" ht="27" thickBot="1">
      <c r="A68" s="189"/>
      <c r="B68" s="190"/>
      <c r="C68" s="191">
        <f>SUM(C7:C67)</f>
        <v>63053928.100000009</v>
      </c>
      <c r="D68" s="191">
        <f>SUM(D7:D67)</f>
        <v>63053928.100000001</v>
      </c>
      <c r="E68" s="99"/>
      <c r="F68" s="100"/>
      <c r="G68" s="101">
        <f>C68-D68</f>
        <v>0</v>
      </c>
      <c r="H68" s="102" t="s">
        <v>204</v>
      </c>
    </row>
    <row r="69" spans="1:11" s="91" customFormat="1" ht="27" thickTop="1">
      <c r="A69" s="192"/>
      <c r="B69" s="192"/>
      <c r="C69" s="193"/>
      <c r="D69" s="193"/>
      <c r="E69" s="90"/>
      <c r="K69" s="100"/>
    </row>
    <row r="70" spans="1:11" s="100" customFormat="1" ht="26.25">
      <c r="A70" s="99"/>
      <c r="B70" s="99"/>
      <c r="C70" s="103"/>
      <c r="D70" s="103"/>
      <c r="E70" s="90"/>
      <c r="F70" s="104"/>
      <c r="G70" s="104"/>
      <c r="H70" s="104"/>
      <c r="I70" s="91"/>
      <c r="J70" s="91"/>
      <c r="K70" s="91"/>
    </row>
    <row r="71" spans="1:11" s="100" customFormat="1" ht="26.25">
      <c r="A71" s="99"/>
      <c r="B71" s="99"/>
      <c r="C71" s="103"/>
      <c r="D71" s="103"/>
      <c r="E71" s="90"/>
      <c r="F71" s="104"/>
      <c r="G71" s="104"/>
      <c r="H71" s="104"/>
      <c r="I71" s="91"/>
      <c r="J71" s="91"/>
      <c r="K71" s="91"/>
    </row>
    <row r="72" spans="1:11" s="100" customFormat="1" ht="26.25">
      <c r="A72" s="99"/>
      <c r="B72" s="99"/>
      <c r="C72" s="103"/>
      <c r="D72" s="103"/>
      <c r="E72" s="90"/>
      <c r="F72" s="104"/>
      <c r="G72" s="104"/>
      <c r="H72" s="104"/>
      <c r="I72" s="91"/>
      <c r="J72" s="91"/>
      <c r="K72" s="91"/>
    </row>
    <row r="73" spans="1:11" s="91" customFormat="1" ht="26.25">
      <c r="A73" s="152" t="s">
        <v>283</v>
      </c>
      <c r="B73" s="152" t="s">
        <v>284</v>
      </c>
      <c r="C73" s="152"/>
      <c r="D73" s="156"/>
      <c r="E73" s="90"/>
      <c r="F73" s="104"/>
      <c r="G73" s="104"/>
      <c r="H73" s="104"/>
      <c r="I73" s="104"/>
      <c r="J73" s="104"/>
    </row>
    <row r="74" spans="1:11" s="91" customFormat="1" ht="23.25">
      <c r="A74" s="152" t="s">
        <v>222</v>
      </c>
      <c r="B74" s="152" t="s">
        <v>264</v>
      </c>
      <c r="C74" s="152"/>
      <c r="D74" s="156"/>
      <c r="E74" s="104"/>
      <c r="F74" s="104"/>
      <c r="G74" s="104"/>
      <c r="H74" s="104"/>
      <c r="I74" s="104"/>
      <c r="J74" s="104"/>
      <c r="K74" s="104"/>
    </row>
    <row r="75" spans="1:11" s="104" customFormat="1" ht="23.25">
      <c r="A75" s="152" t="s">
        <v>223</v>
      </c>
      <c r="B75" s="152" t="s">
        <v>265</v>
      </c>
      <c r="C75" s="152"/>
      <c r="D75" s="157"/>
      <c r="F75" s="106"/>
      <c r="G75" s="106"/>
      <c r="H75" s="106"/>
    </row>
    <row r="76" spans="1:11" s="104" customFormat="1" ht="23.25">
      <c r="A76" s="152"/>
      <c r="B76" s="152"/>
      <c r="C76" s="152"/>
      <c r="D76" s="156"/>
      <c r="E76" s="106"/>
      <c r="F76" s="106"/>
      <c r="G76" s="106"/>
      <c r="H76" s="106"/>
      <c r="I76" s="106"/>
      <c r="J76" s="106"/>
    </row>
    <row r="77" spans="1:11" s="104" customFormat="1" ht="23.25">
      <c r="A77" s="152"/>
      <c r="B77" s="152"/>
      <c r="C77" s="152"/>
      <c r="D77" s="157"/>
      <c r="E77" s="106"/>
      <c r="F77" s="106"/>
      <c r="G77" s="106"/>
      <c r="H77" s="106"/>
      <c r="I77" s="106"/>
      <c r="J77" s="106"/>
      <c r="K77" s="106"/>
    </row>
    <row r="78" spans="1:11" s="106" customFormat="1" ht="24" customHeight="1">
      <c r="A78" s="152"/>
      <c r="B78" s="152" t="s">
        <v>285</v>
      </c>
      <c r="C78" s="152"/>
      <c r="D78" s="157"/>
      <c r="H78" s="109"/>
    </row>
    <row r="79" spans="1:11" s="106" customFormat="1" ht="24" customHeight="1">
      <c r="A79" s="152"/>
      <c r="B79" s="152" t="s">
        <v>266</v>
      </c>
      <c r="C79" s="152"/>
      <c r="D79" s="157"/>
    </row>
    <row r="80" spans="1:11" s="106" customFormat="1" ht="24" customHeight="1">
      <c r="A80" s="152"/>
      <c r="B80" s="152" t="s">
        <v>267</v>
      </c>
      <c r="C80" s="152"/>
      <c r="D80" s="157"/>
    </row>
    <row r="81" spans="1:11" s="106" customFormat="1" ht="18">
      <c r="C81" s="107"/>
      <c r="D81" s="107"/>
    </row>
    <row r="82" spans="1:11" s="106" customFormat="1" ht="18">
      <c r="C82" s="107"/>
      <c r="D82" s="107"/>
    </row>
    <row r="83" spans="1:11" s="106" customFormat="1" ht="18">
      <c r="C83" s="107"/>
      <c r="D83" s="107"/>
    </row>
    <row r="84" spans="1:11" s="106" customFormat="1" ht="21">
      <c r="C84" s="107"/>
      <c r="D84" s="107"/>
      <c r="E84" s="110"/>
      <c r="F84" s="110"/>
      <c r="G84" s="110"/>
      <c r="H84" s="110"/>
    </row>
    <row r="85" spans="1:11" s="106" customFormat="1" ht="23.25">
      <c r="B85" s="111"/>
      <c r="C85" s="107"/>
      <c r="D85" s="107"/>
      <c r="E85" s="110"/>
      <c r="F85" s="110"/>
      <c r="G85" s="110"/>
      <c r="H85" s="110"/>
      <c r="I85" s="110"/>
      <c r="J85" s="110"/>
    </row>
    <row r="86" spans="1:11" s="106" customFormat="1" ht="23.25">
      <c r="A86" s="110"/>
      <c r="B86" s="112"/>
      <c r="C86" s="113"/>
      <c r="D86" s="113"/>
      <c r="E86" s="110"/>
      <c r="F86" s="110"/>
      <c r="G86" s="110"/>
      <c r="H86" s="110"/>
      <c r="I86" s="110"/>
      <c r="J86" s="110"/>
      <c r="K86" s="110"/>
    </row>
    <row r="87" spans="1:11" s="106" customFormat="1" ht="23.25">
      <c r="A87" s="104"/>
      <c r="B87" s="104"/>
      <c r="C87" s="108"/>
      <c r="D87" s="108"/>
      <c r="E87" s="104"/>
      <c r="F87" s="104"/>
      <c r="G87" s="104"/>
      <c r="H87" s="104"/>
      <c r="I87" s="104"/>
      <c r="J87" s="104"/>
      <c r="K87" s="104"/>
    </row>
    <row r="88" spans="1:11" s="104" customFormat="1" ht="23.25">
      <c r="C88" s="108"/>
      <c r="D88" s="108"/>
      <c r="E88" s="106"/>
      <c r="F88" s="106"/>
      <c r="G88" s="106"/>
      <c r="H88" s="106"/>
    </row>
    <row r="89" spans="1:11" s="104" customFormat="1" ht="23.25">
      <c r="C89" s="108"/>
      <c r="D89" s="108"/>
      <c r="E89" s="106"/>
      <c r="F89" s="106"/>
      <c r="G89" s="106"/>
      <c r="H89" s="106"/>
      <c r="I89" s="106"/>
      <c r="J89" s="106"/>
    </row>
    <row r="90" spans="1:11" s="104" customFormat="1" ht="23.25">
      <c r="A90" s="106"/>
      <c r="B90" s="106"/>
      <c r="C90" s="107"/>
      <c r="D90" s="107"/>
      <c r="E90" s="106"/>
      <c r="F90" s="106"/>
      <c r="G90" s="106"/>
      <c r="H90" s="106"/>
      <c r="I90" s="106"/>
      <c r="J90" s="106"/>
      <c r="K90" s="106"/>
    </row>
    <row r="91" spans="1:11" s="106" customFormat="1" ht="18">
      <c r="C91" s="107"/>
      <c r="D91" s="107"/>
    </row>
    <row r="92" spans="1:11" s="106" customFormat="1" ht="18">
      <c r="C92" s="107"/>
      <c r="D92" s="107"/>
    </row>
    <row r="93" spans="1:11" s="106" customFormat="1" ht="18">
      <c r="C93" s="107"/>
      <c r="D93" s="107"/>
    </row>
    <row r="94" spans="1:11" s="106" customFormat="1" ht="18">
      <c r="C94" s="107"/>
      <c r="D94" s="107"/>
    </row>
    <row r="95" spans="1:11" s="106" customFormat="1" ht="18">
      <c r="C95" s="107"/>
      <c r="D95" s="107"/>
    </row>
    <row r="96" spans="1:11" s="106" customFormat="1" ht="18">
      <c r="C96" s="107"/>
      <c r="D96" s="107"/>
    </row>
    <row r="97" spans="1:11" s="106" customFormat="1" ht="26.25">
      <c r="A97" s="99"/>
      <c r="B97" s="99"/>
      <c r="C97" s="103"/>
      <c r="D97" s="103"/>
      <c r="E97" s="90"/>
      <c r="F97" s="114"/>
      <c r="G97" s="114"/>
      <c r="H97" s="114"/>
    </row>
    <row r="98" spans="1:11" s="106" customFormat="1" ht="26.25">
      <c r="A98" s="90"/>
      <c r="B98" s="90"/>
      <c r="C98" s="105"/>
      <c r="D98" s="105"/>
      <c r="E98" s="90"/>
      <c r="F98" s="114"/>
      <c r="G98" s="114"/>
      <c r="H98" s="114"/>
      <c r="I98" s="114"/>
      <c r="J98" s="114"/>
    </row>
    <row r="99" spans="1:11" s="106" customFormat="1" ht="26.25">
      <c r="A99" s="90"/>
      <c r="B99" s="90"/>
      <c r="C99" s="105"/>
      <c r="D99" s="105"/>
      <c r="E99" s="104"/>
      <c r="F99" s="114"/>
      <c r="G99" s="114"/>
      <c r="H99" s="114"/>
      <c r="I99" s="114"/>
      <c r="J99" s="114"/>
      <c r="K99" s="114"/>
    </row>
    <row r="100" spans="1:11" ht="23.25">
      <c r="A100" s="104"/>
      <c r="B100" s="104"/>
      <c r="C100" s="108"/>
      <c r="D100" s="108"/>
      <c r="E100" s="104"/>
    </row>
  </sheetData>
  <mergeCells count="4">
    <mergeCell ref="A1:D1"/>
    <mergeCell ref="A2:D2"/>
    <mergeCell ref="A4:D4"/>
    <mergeCell ref="A3:D3"/>
  </mergeCells>
  <pageMargins left="0.31496062992125984" right="0.19685039370078741" top="0.74803149606299213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2017-06-01T06:24:48Z</cp:lastPrinted>
  <dcterms:modified xsi:type="dcterms:W3CDTF">2018-06-12T03:24:33Z</dcterms:modified>
</cp:coreProperties>
</file>