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8060" windowHeight="7050" firstSheet="1" activeTab="5"/>
  </bookViews>
  <sheets>
    <sheet name="รายงานรับ-จ่าย" sheetId="1" r:id="rId1"/>
    <sheet name="หมายเหตุรายรับ" sheetId="2" r:id="rId2"/>
    <sheet name="หมายเหตุรายจ่ายค้างจ่าย" sheetId="3" r:id="rId3"/>
    <sheet name="หมายเหตุเงินรับฝาก" sheetId="5" r:id="rId4"/>
    <sheet name="กระทบยอดเงินฝาก" sheetId="8" r:id="rId5"/>
    <sheet name="งบทดลอง" sheetId="7" r:id="rId6"/>
  </sheets>
  <definedNames>
    <definedName name="_xlnm.Print_Titles" localSheetId="0">'รายงานรับ-จ่าย'!$1:$3</definedName>
  </definedNames>
  <calcPr calcId="124519"/>
</workbook>
</file>

<file path=xl/calcChain.xml><?xml version="1.0" encoding="utf-8"?>
<calcChain xmlns="http://schemas.openxmlformats.org/spreadsheetml/2006/main">
  <c r="C33" i="8"/>
  <c r="AD45" i="5"/>
  <c r="AC45"/>
  <c r="P45"/>
  <c r="E86" i="2"/>
  <c r="F86"/>
  <c r="H13" i="1"/>
  <c r="H14" s="1"/>
  <c r="H30" s="1"/>
  <c r="I13"/>
  <c r="I14" s="1"/>
  <c r="AB52" i="5"/>
  <c r="O52"/>
  <c r="AC48"/>
  <c r="Q52"/>
  <c r="R52"/>
  <c r="S52"/>
  <c r="W52"/>
  <c r="Y52"/>
  <c r="Z52"/>
  <c r="P48"/>
  <c r="P46"/>
  <c r="AD46" s="1"/>
  <c r="AC46"/>
  <c r="AA52"/>
  <c r="N52"/>
  <c r="P25" i="1"/>
  <c r="M52" i="5"/>
  <c r="L52"/>
  <c r="X52"/>
  <c r="K52"/>
  <c r="P23" i="1"/>
  <c r="C166" i="8"/>
  <c r="C154"/>
  <c r="C128"/>
  <c r="C116"/>
  <c r="N56" i="1"/>
  <c r="P46"/>
  <c r="P50"/>
  <c r="P51"/>
  <c r="J52" i="5"/>
  <c r="V52"/>
  <c r="I52"/>
  <c r="N29" i="1"/>
  <c r="P16"/>
  <c r="P20"/>
  <c r="P21"/>
  <c r="P22"/>
  <c r="P24"/>
  <c r="P28"/>
  <c r="N13"/>
  <c r="N14" s="1"/>
  <c r="U52" i="5"/>
  <c r="H52"/>
  <c r="T52"/>
  <c r="G52"/>
  <c r="F52"/>
  <c r="P50"/>
  <c r="AC50"/>
  <c r="AC44"/>
  <c r="E52"/>
  <c r="P44"/>
  <c r="I29" i="1"/>
  <c r="F19" i="2"/>
  <c r="C7" i="8"/>
  <c r="D71" i="7"/>
  <c r="F11"/>
  <c r="F59" i="2"/>
  <c r="F64"/>
  <c r="F65"/>
  <c r="F67"/>
  <c r="F74"/>
  <c r="F47"/>
  <c r="F52"/>
  <c r="F53"/>
  <c r="F23"/>
  <c r="F15"/>
  <c r="I56" i="1"/>
  <c r="I42"/>
  <c r="N42"/>
  <c r="P18"/>
  <c r="P19"/>
  <c r="H42"/>
  <c r="A42"/>
  <c r="A13"/>
  <c r="A14" s="1"/>
  <c r="A30" s="1"/>
  <c r="F37" i="2"/>
  <c r="E37"/>
  <c r="D37"/>
  <c r="AC47" i="5"/>
  <c r="P47"/>
  <c r="AC51"/>
  <c r="AC49"/>
  <c r="AC43"/>
  <c r="AC42"/>
  <c r="AC41"/>
  <c r="AC40"/>
  <c r="P51"/>
  <c r="P49"/>
  <c r="P43"/>
  <c r="P42"/>
  <c r="P41"/>
  <c r="P40"/>
  <c r="D52"/>
  <c r="C52"/>
  <c r="C18"/>
  <c r="G26" i="3"/>
  <c r="AD44" i="5" l="1"/>
  <c r="AD48"/>
  <c r="AD50"/>
  <c r="C167" i="8"/>
  <c r="AD41" i="5"/>
  <c r="AD51"/>
  <c r="I57" i="1"/>
  <c r="I30"/>
  <c r="N57"/>
  <c r="N30"/>
  <c r="AD42" i="5"/>
  <c r="C71" i="7"/>
  <c r="G71" s="1"/>
  <c r="AD47" i="5"/>
  <c r="AD43"/>
  <c r="P52"/>
  <c r="AD49"/>
  <c r="AD40"/>
  <c r="AC52"/>
  <c r="D12" i="2"/>
  <c r="D54"/>
  <c r="D86"/>
  <c r="F54"/>
  <c r="E54"/>
  <c r="F34"/>
  <c r="E34"/>
  <c r="D34"/>
  <c r="F30"/>
  <c r="E30"/>
  <c r="D30"/>
  <c r="F27"/>
  <c r="E27"/>
  <c r="D27"/>
  <c r="F24"/>
  <c r="E24"/>
  <c r="D24"/>
  <c r="F12"/>
  <c r="E12"/>
  <c r="I58" i="1" l="1"/>
  <c r="I59" s="1"/>
  <c r="N58"/>
  <c r="N59" s="1"/>
  <c r="D87" i="2"/>
  <c r="AD52" i="5"/>
  <c r="AE52"/>
  <c r="F87" i="2"/>
  <c r="E87"/>
</calcChain>
</file>

<file path=xl/sharedStrings.xml><?xml version="1.0" encoding="utf-8"?>
<sst xmlns="http://schemas.openxmlformats.org/spreadsheetml/2006/main" count="561" uniqueCount="295">
  <si>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</si>
  <si>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</si>
  <si>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</si>
  <si>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</si>
  <si>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</si>
  <si>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</si>
  <si>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</si>
  <si>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</si>
  <si>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</si>
  <si>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</si>
  <si>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</si>
  <si>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</si>
  <si>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</si>
  <si>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</si>
  <si>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</si>
  <si>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</si>
  <si>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</si>
  <si>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หมวดภาษีจัดสรร</t>
  </si>
  <si>
    <t>หมวดเงินอุดหนุนทั่วไป</t>
  </si>
  <si>
    <t>รวม</t>
  </si>
  <si>
    <t xml:space="preserve">          </t>
  </si>
  <si>
    <t>เงินรับฝากภาษีหัก ณ ที่จ่าย</t>
  </si>
  <si>
    <t>เงินรับฝากประกันสังคม</t>
  </si>
  <si>
    <t>เงินรับฝากค่าใช้จ่ายอื่น</t>
  </si>
  <si>
    <t>รวมรายรับ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</si>
  <si>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</si>
  <si>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</si>
  <si>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</si>
  <si>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</si>
  <si>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</si>
  <si>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</si>
  <si>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</si>
  <si>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</si>
  <si>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</si>
  <si>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</si>
  <si>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เงินอุดหนุน</t>
  </si>
  <si>
    <t>รายจ่ายค้างจ่าย</t>
  </si>
  <si>
    <t>ฎีกาค้างจ่าย</t>
  </si>
  <si>
    <t>เงินรับฝากประกันซอง</t>
  </si>
  <si>
    <t>เงินรับฝากประกันสัญญา</t>
  </si>
  <si>
    <t>เงินรับฝากเงินรอคืนจังหวัด</t>
  </si>
  <si>
    <t>เงินสะสม</t>
  </si>
  <si>
    <t>รวมรายจ่าย</t>
  </si>
  <si>
    <t>รายรับสูงกว่า (ต่ำกว่า) รายจ่าย</t>
  </si>
  <si>
    <t>ยอดยกไป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</si>
  <si>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</si>
  <si>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</si>
  <si>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</si>
  <si>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</si>
  <si>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</si>
  <si>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</si>
  <si>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</si>
  <si>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</si>
  <si>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</si>
  <si>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</si>
  <si>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</si>
  <si>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</si>
  <si>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</si>
  <si>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</si>
  <si>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</si>
  <si>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</si>
  <si>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</si>
  <si>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</si>
  <si>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</si>
  <si>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</si>
  <si>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</si>
  <si>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</si>
  <si>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</si>
  <si>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</si>
  <si>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</si>
  <si>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</si>
  <si>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</si>
  <si>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</si>
  <si>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</si>
  <si>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</si>
  <si>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</si>
  <si>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</si>
  <si>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</si>
  <si>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</si>
  <si>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</si>
  <si>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</si>
  <si>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</si>
  <si>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</si>
  <si>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</si>
  <si>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</si>
  <si>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เงินอุดหนุนสำหรับส่งเสริมศักยภาพการจัดการศึกษาท้องถิ่น</t>
  </si>
  <si>
    <t>รวมรายรับทั้งสิ้น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</si>
  <si>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</si>
  <si>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</si>
  <si>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</si>
  <si>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</si>
  <si>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</si>
  <si>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</si>
  <si>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</si>
  <si>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</si>
  <si>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>เงินอุดหนุนสำหรับสนับสนุนค่าจัดการเรียนการสอนของ</t>
  </si>
  <si>
    <t xml:space="preserve">ศุนย์พัฒนาเด็กเล็ก 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</si>
  <si>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</si>
  <si>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</si>
  <si>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</si>
  <si>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</si>
  <si>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</si>
  <si>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</si>
  <si>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</si>
  <si>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</si>
  <si>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</si>
  <si>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</si>
  <si>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</si>
  <si>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</si>
  <si>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</si>
  <si>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</si>
  <si>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</si>
  <si>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</si>
  <si>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เงินรับฝาก</t>
  </si>
  <si>
    <t>เงินรับฝากส่วนลดในการจัดเก็บภาษีบำรุงท้องที่ 6 %</t>
  </si>
  <si>
    <t>เงินรับฝากเงินทุนโครงการเศรษฐกิจชุมชน</t>
  </si>
  <si>
    <t>คงเหลือ</t>
  </si>
  <si>
    <t>หมายเหตุประกอบงบทดลอง</t>
  </si>
  <si>
    <t>หมายเหตุ 1 เงินรายรับ</t>
  </si>
  <si>
    <t>หมายเหตุ  2 รายจ่ายค้างจ่าย</t>
  </si>
  <si>
    <t>หมายเหตุ  3</t>
  </si>
  <si>
    <t>รับ ต.ค.</t>
  </si>
  <si>
    <t>พ ย</t>
  </si>
  <si>
    <t>ธค</t>
  </si>
  <si>
    <t>ม.ค</t>
  </si>
  <si>
    <t>ก.พ.</t>
  </si>
  <si>
    <t>มี.ค</t>
  </si>
  <si>
    <t>เม.ย.</t>
  </si>
  <si>
    <t>พ.ค</t>
  </si>
  <si>
    <t>มิ.ย</t>
  </si>
  <si>
    <t>ก.ค.</t>
  </si>
  <si>
    <t>ส.ค.</t>
  </si>
  <si>
    <t>กย.</t>
  </si>
  <si>
    <t>จ่าย ต.ค.</t>
  </si>
  <si>
    <t>องค์การบริหารส่วนตำบลตลิ่งชัน</t>
  </si>
  <si>
    <t>ค่าภาคหลวงปิโตรเลียม</t>
  </si>
  <si>
    <t>สนุนศูนย์พัฒนาเด็กเล็ก</t>
  </si>
  <si>
    <t>ค่าธรรมเนียมเก็บและขนมูลฝอย</t>
  </si>
  <si>
    <t>ค่าใบอนุญาตเกี่ยวกับควบคุมอาคาร</t>
  </si>
  <si>
    <t>เงินอุดหนุนสำหรับสนับสนุนทุนการศึกษาครูผู้ดูแลเด็ก</t>
  </si>
  <si>
    <t>****</t>
  </si>
  <si>
    <t>เดบิต</t>
  </si>
  <si>
    <t>เครดิต</t>
  </si>
  <si>
    <t>เงินสด</t>
  </si>
  <si>
    <t>เงินฝากธนาคารกรุงไทย สาขาท่าศาลา</t>
  </si>
  <si>
    <t xml:space="preserve"> -  เงินฝากธนาคาร(ออมทรัพย์) เลขที่ 828-0-43758-4</t>
  </si>
  <si>
    <t>เงินฝากธนาคาร  ธ.ก.ส. สาขาท่าศาลา</t>
  </si>
  <si>
    <t xml:space="preserve"> -  เงินฝากธนาคาร(ออมทรัพย์) เลขที่  01-415-2-39301-1</t>
  </si>
  <si>
    <t xml:space="preserve"> -  เงินฝากธนาคาร(ออมทรัพย์) เลขที่  01-415-2-61657-4</t>
  </si>
  <si>
    <t>ลูกหนี้รายได้อื่นๆ</t>
  </si>
  <si>
    <t xml:space="preserve"> </t>
  </si>
  <si>
    <t>ลูกหนี้-ภาษีโรงเรือนและที่ดิน</t>
  </si>
  <si>
    <t>รายได้จากรัฐบาลค้างรับ</t>
  </si>
  <si>
    <t xml:space="preserve">   </t>
  </si>
  <si>
    <t>*21600</t>
  </si>
  <si>
    <t>ลูกหนี้เงินทุนโครงการเศรษฐกิจชุมชน</t>
  </si>
  <si>
    <t>เงินทุนสำรองเงินสะสม</t>
  </si>
  <si>
    <t>เงินงบกลาง</t>
  </si>
  <si>
    <t>*647000</t>
  </si>
  <si>
    <t>*61200</t>
  </si>
  <si>
    <t>*700881</t>
  </si>
  <si>
    <t>*3273000</t>
  </si>
  <si>
    <t>ต่างกัน</t>
  </si>
  <si>
    <t>งบทดลอง</t>
  </si>
  <si>
    <t>ธนาคาร ธกส. ประเภทออมทรัพย์</t>
  </si>
  <si>
    <t>งบกระทบยอดเงินฝากธนาคาร</t>
  </si>
  <si>
    <t>เลขที่บัญชี  415-2-39301-1</t>
  </si>
  <si>
    <t>บวก : เงินฝากระหว่างทาง</t>
  </si>
  <si>
    <r>
      <t xml:space="preserve">         </t>
    </r>
    <r>
      <rPr>
        <b/>
        <u/>
        <sz val="14"/>
        <rFont val="Cordia New"/>
        <family val="2"/>
        <charset val="222"/>
      </rPr>
      <t xml:space="preserve">วันที่ลงบัญชี </t>
    </r>
    <r>
      <rPr>
        <b/>
        <sz val="14"/>
        <rFont val="Cordia New"/>
        <family val="2"/>
        <charset val="222"/>
      </rPr>
      <t xml:space="preserve">               </t>
    </r>
    <r>
      <rPr>
        <b/>
        <u/>
        <sz val="14"/>
        <rFont val="Cordia New"/>
        <family val="2"/>
        <charset val="222"/>
      </rPr>
      <t>วันที่ฝากธนาคาร</t>
    </r>
    <r>
      <rPr>
        <b/>
        <sz val="14"/>
        <rFont val="Cordia New"/>
        <family val="2"/>
        <charset val="222"/>
      </rPr>
      <t xml:space="preserve">                </t>
    </r>
    <r>
      <rPr>
        <b/>
        <u/>
        <sz val="14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</si>
  <si>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</si>
  <si>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t xml:space="preserve">              วันที่                         เลขที่เช็ค                      จำนวนเงิน</t>
  </si>
  <si>
    <t>8  เม.ย.  58                                     06640312</t>
  </si>
  <si>
    <t>บวก : หรือ (หัก) รายการกระทบยอดอื่น ๆ</t>
  </si>
  <si>
    <t>รายละเอียด</t>
  </si>
  <si>
    <t>ผู้จัดทำ</t>
  </si>
  <si>
    <t xml:space="preserve"> ผู้ตรวจสอบ</t>
  </si>
  <si>
    <t xml:space="preserve">      ตำแหน่ง  นักวิชาการเงินและบัญชี</t>
  </si>
  <si>
    <t xml:space="preserve">    ตำแหน่ง  ผู้อำนวยการกองคลัง</t>
  </si>
  <si>
    <t>(ลงชื่อ)………………………….</t>
  </si>
  <si>
    <t xml:space="preserve">               (นางสมผิว  ศรีเผือก)</t>
  </si>
  <si>
    <t xml:space="preserve">               ผู้อำนวยการกองคลัง</t>
  </si>
  <si>
    <t>เงินรับฝากภาษี หัก  ณ ที่จ่าย</t>
  </si>
  <si>
    <t>เงินรับฝากเงินส่วนลดในการจัดเก็บภาษีบำรุงท้องที่  6%</t>
  </si>
  <si>
    <t>เงินเดือน(ฝ่ายการเมือง)</t>
  </si>
  <si>
    <t>เงินเดือน(ฝ่ายประจำ)</t>
  </si>
  <si>
    <t>คำนวณหาเงินรับฝาก*****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</si>
  <si>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</si>
  <si>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(นางสมผิว  ศรีเผือก)</t>
  </si>
  <si>
    <t xml:space="preserve">        ผู้อำนวยการกองคลัง</t>
  </si>
  <si>
    <t xml:space="preserve">       (ลงชื่อ)…………………………                      </t>
  </si>
  <si>
    <t xml:space="preserve">             (นายอภิรักษ์  ไพบูลย์)                                     </t>
  </si>
  <si>
    <t xml:space="preserve">     ปลัดองค์การบริหารส่วนตำบลตลิ่งชัน          </t>
  </si>
  <si>
    <t xml:space="preserve">            (นายชัยวุฒิ  แก้วอย่างดี)                                     </t>
  </si>
  <si>
    <t xml:space="preserve">    นายกองค์การบริหารส่วนตำบลตลิ่งชัน</t>
  </si>
  <si>
    <t xml:space="preserve">        (ลงชื่อ)……………...…………….</t>
  </si>
  <si>
    <t xml:space="preserve">       (ลงชื่อ)………...…………………                      </t>
  </si>
  <si>
    <t xml:space="preserve">       (ลงชื่อ)…….....……………………                      </t>
  </si>
  <si>
    <t>ค่าธรรมเนียมกำจัดขยะมูลฝอย</t>
  </si>
  <si>
    <t xml:space="preserve">  </t>
  </si>
  <si>
    <t>เงินรับฝากอื่นๆ-ประกันสัญญา</t>
  </si>
  <si>
    <t>เงินรับฝากอื่น ๆ -เงินรอคืนจังหวัด</t>
  </si>
  <si>
    <t>เงินรับฝากอื่นๆ -เงินประกันสัญญา</t>
  </si>
  <si>
    <t>เงินรับฝากอื่นๆ - เงินรับฝากเงินรอคืนจังหวัด</t>
  </si>
  <si>
    <t>เงินรับฝากอื่นๆ-เงินประกันสัญญา</t>
  </si>
  <si>
    <t>เงินรับฝากอื่นๆ -เงินรอคืนจังหวัด</t>
  </si>
  <si>
    <t xml:space="preserve">ค่าธรรมเนียมอื่นๆ </t>
  </si>
  <si>
    <t xml:space="preserve">     </t>
  </si>
  <si>
    <t>ลูกหนี้ภาษีโรงเรือนและที่ดิน</t>
  </si>
  <si>
    <t>อากรประมง</t>
  </si>
  <si>
    <t>เงินเดือนสำหรับข้าราชการครูผู้ดูแลเด็กและค่าตอบแทน</t>
  </si>
  <si>
    <t>ดอกเบี้ยเงินฝากธนาคาร</t>
  </si>
  <si>
    <t>เงินรับฝากส่วนลดในการจัดเก็บภาษีบำรุงท้องที่ 6%</t>
  </si>
  <si>
    <t>-</t>
  </si>
  <si>
    <t>รายการธนาคารรับเงินฝากเพิ่มในบัญชีเงินฝาก</t>
  </si>
  <si>
    <t>ลูกหนี้เงินยืม-เงินงบประมาณ</t>
  </si>
  <si>
    <t>ค่าธรรมเนียมรถยนต์และล้อเลื่อน</t>
  </si>
  <si>
    <t>ยอดคงเหลือตามรายงานธนาคาร ณ วันที่  24  พฤษภาคม  2560</t>
  </si>
  <si>
    <t>ยอดคงเหลือตามบัญชี ณ วันที่ 24 พฤษภาคม  2560</t>
  </si>
  <si>
    <t>ลงชื่อ……...…………..…..วันที่    24 พ.ค.60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</si>
  <si>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</si>
  <si>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ธนาคาร กรุงไทย จำกัด (มหาชน). ประเภทกระแสรายวัน</t>
  </si>
  <si>
    <t>เลขที่บัญชี  828-6-00841-3</t>
  </si>
  <si>
    <t>ยอดคงเหลือตามบัญชี ณ วันที่  24  พฤษภาคม   2560</t>
  </si>
  <si>
    <t xml:space="preserve">         ภาษีมูลค่าเพิ่ม 1 ใน 9</t>
  </si>
  <si>
    <t xml:space="preserve">        ภาษีสรรพสามิต</t>
  </si>
  <si>
    <t xml:space="preserve">        ภาษีสุรา</t>
  </si>
  <si>
    <t xml:space="preserve">        กฎหมายว่าด้วยอุทยานแห่งชาติ</t>
  </si>
  <si>
    <t>พนักงานจ้างผู้ดูแลเด็ก เงินเพิ่ม ฯ  ประกันสังคม สวัสดิการ</t>
  </si>
  <si>
    <t>เงินรับฝากอื่นๆ-เงินทุนโครงการเศรษฐกิจชุมชน</t>
  </si>
  <si>
    <t>เงินรับฝากเงินกองทุนสวัสดิการ</t>
  </si>
  <si>
    <t>28  ก.ย.  60                                   24771904</t>
  </si>
  <si>
    <t>เงินรับฝาก-เงินประกันสัญญา</t>
  </si>
  <si>
    <t>เงินรับฝากอี่นๆ-กองทุนสวัสดิการอปท.</t>
  </si>
  <si>
    <t>เงินรับฝากอื่นๆ-กองทุนสวัสดิการอปท.</t>
  </si>
  <si>
    <t>เงินรับฝากอื่นๆ -เงินกองทุนสวัสดิการ</t>
  </si>
  <si>
    <t>11011000</t>
  </si>
  <si>
    <t>11012001</t>
  </si>
  <si>
    <t>11044000</t>
  </si>
  <si>
    <t>11043001</t>
  </si>
  <si>
    <t>11042000</t>
  </si>
  <si>
    <t>11045000</t>
  </si>
  <si>
    <t>21010000</t>
  </si>
  <si>
    <t>21040001</t>
  </si>
  <si>
    <t>21040005</t>
  </si>
  <si>
    <t>21040008</t>
  </si>
  <si>
    <t>21040007</t>
  </si>
  <si>
    <t>21040099</t>
  </si>
  <si>
    <t>เงินรับฝากอื่นๆ -กองทุนสวัสดิการอปท.</t>
  </si>
  <si>
    <t>21040013</t>
  </si>
  <si>
    <t>21040016</t>
  </si>
  <si>
    <t>31000000</t>
  </si>
  <si>
    <t>32000000</t>
  </si>
  <si>
    <t>41100001</t>
  </si>
  <si>
    <t>41100002</t>
  </si>
  <si>
    <t>41100003</t>
  </si>
  <si>
    <t>43100001</t>
  </si>
  <si>
    <t>51100000</t>
  </si>
  <si>
    <t>52100000</t>
  </si>
  <si>
    <t>52200000</t>
  </si>
  <si>
    <t>53100000</t>
  </si>
  <si>
    <t>53200000</t>
  </si>
  <si>
    <t>53300000</t>
  </si>
  <si>
    <t>53400000</t>
  </si>
  <si>
    <t>54100000</t>
  </si>
  <si>
    <t>54200000</t>
  </si>
  <si>
    <t>ปีงบประมาณ  2561</t>
  </si>
  <si>
    <t>เงินอุดหนุนสำหรับสนับสนุนสาธารณสุขฯ</t>
  </si>
  <si>
    <t>ปีงบประมาณ 2561  ประจำเดือน มกราคม พ.ศ.2561</t>
  </si>
  <si>
    <t>ณ   วันที่   31  มกราคม  2561</t>
  </si>
  <si>
    <t xml:space="preserve">ณ     31  มกราคม   2561     </t>
  </si>
  <si>
    <t>ณ   31  มกราคม    2561</t>
  </si>
  <si>
    <t>เงินรับฝากอี่นๆ-ค่าธรรมเนียมดูดทราย</t>
  </si>
  <si>
    <t>เงินอุดหนุนสำรวจและขึ้นทะเบียนสัตว์โครงการสัตว์ปลอดโรค</t>
  </si>
  <si>
    <t>เงินอุดหนุนขับเคลื่อนโครงการสัตว์ปลอดโรค</t>
  </si>
  <si>
    <t>เงินรับฝากอื่นๆ -ค่าธรรมเนียมดูดทราย</t>
  </si>
  <si>
    <t>ยอดคงเหลือตามรายงานธนาคาร ณ วันที่ 31  มกราคม  2560</t>
  </si>
  <si>
    <t>ลงชื่อ……...…………..…..วันที่    31 ม.ค. 60</t>
  </si>
  <si>
    <t>ยอดคงเหลือตามบัญชี ณ วันที่ 31  มกราคม   2560</t>
  </si>
  <si>
    <t>22  ธ.ค.  60                                  24772023</t>
  </si>
  <si>
    <t>5   ม.ค.  61                                  24772036</t>
  </si>
  <si>
    <t>5   ม.ค.  61                                  24772038</t>
  </si>
  <si>
    <t>9   ม.ค.  61                                  24772054</t>
  </si>
  <si>
    <t>16   ม.ค.  61                                24772060</t>
  </si>
  <si>
    <t>19   ม.ค.  61                                24772067</t>
  </si>
  <si>
    <t>19   ม.ค.  61                                24772068</t>
  </si>
  <si>
    <t>19   ม.ค.  61                                24772076</t>
  </si>
  <si>
    <t>26   ม.ค.  61                                24772083</t>
  </si>
  <si>
    <t>29   ม.ค.  61                                24772084</t>
  </si>
  <si>
    <t>31   ม.ค.  61                                24772087</t>
  </si>
  <si>
    <t>31   ม.ค.  61                                24772088</t>
  </si>
  <si>
    <t>31   ม.ค.  61                                24772089</t>
  </si>
  <si>
    <t>31   ม.ค.  61                                24772090</t>
  </si>
  <si>
    <t>31   ม.ค.  61                                24772091</t>
  </si>
  <si>
    <t>31   ม.ค.  61                                24772092</t>
  </si>
  <si>
    <t>56100000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</si>
</sst>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41E]#,##0.00;\-#,##0.00"/>
    <numFmt numFmtId="188" formatCode="_-* #,##0.000000_-;\-* #,##0.000000_-;_-* &quot;-&quot;??_-;_-@_-"/>
  </numFmts>
  <fonts count="59">
    <font>
      <sz val="11"/>
      <color rgb="FF000000"/>
      <name val="Tahoma"/>
      <family val="2"/>
      <scheme val="minor"/>
    </font>
    <font>
      <sz val="11"/>
      <name val="Tahoma"/>
      <family val="2"/>
    </font>
    <font>
      <sz val="8"/>
      <color rgb="FF000000"/>
      <name val="Microsoft Sans Serif"/>
      <family val="2"/>
    </font>
    <font>
      <sz val="10"/>
      <color rgb="FF000000"/>
      <name val="Microsoft Sans Serif"/>
      <family val="2"/>
    </font>
    <font>
      <b/>
      <sz val="12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0"/>
      <color rgb="FF00008B"/>
      <name val="Microsoft Sans Serif"/>
      <family val="2"/>
    </font>
    <font>
      <b/>
      <sz val="10"/>
      <color rgb="FF006400"/>
      <name val="Microsoft Sans Serif"/>
      <family val="2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Cordia New"/>
      <family val="2"/>
    </font>
    <font>
      <b/>
      <sz val="16"/>
      <name val="Cordia New"/>
      <family val="2"/>
    </font>
    <font>
      <sz val="16"/>
      <color rgb="FFFF0000"/>
      <name val="Cordia New"/>
      <family val="2"/>
    </font>
    <font>
      <sz val="16"/>
      <color rgb="FF00B050"/>
      <name val="Cordia New"/>
      <family val="2"/>
    </font>
    <font>
      <b/>
      <sz val="16"/>
      <color rgb="FF00B0F0"/>
      <name val="Cordia New"/>
      <family val="2"/>
    </font>
    <font>
      <b/>
      <sz val="16"/>
      <color rgb="FF00B050"/>
      <name val="Cordia New"/>
      <family val="2"/>
    </font>
    <font>
      <b/>
      <sz val="16"/>
      <color rgb="FF7030A0"/>
      <name val="Cordia New"/>
      <family val="2"/>
    </font>
    <font>
      <sz val="10"/>
      <name val="Tahoma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6"/>
      <color rgb="FFFF0000"/>
      <name val="Angsana New"/>
      <family val="1"/>
    </font>
    <font>
      <sz val="18"/>
      <name val="AngsanaUPC"/>
      <family val="1"/>
      <charset val="222"/>
    </font>
    <font>
      <sz val="15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Arial"/>
      <family val="2"/>
    </font>
    <font>
      <sz val="15"/>
      <name val="Angsana New"/>
      <family val="1"/>
    </font>
    <font>
      <b/>
      <sz val="18"/>
      <name val="AngsanaUPC"/>
      <family val="1"/>
      <charset val="222"/>
    </font>
    <font>
      <sz val="16"/>
      <name val="AngsanaUPC"/>
      <family val="1"/>
      <charset val="222"/>
    </font>
    <font>
      <sz val="14.5"/>
      <name val="Arial"/>
      <family val="2"/>
    </font>
    <font>
      <sz val="14.5"/>
      <name val="AngsanaUPC"/>
      <family val="1"/>
      <charset val="222"/>
    </font>
    <font>
      <b/>
      <sz val="16"/>
      <color rgb="FF000000"/>
      <name val="Angsana New"/>
      <family val="1"/>
    </font>
    <font>
      <sz val="14"/>
      <name val="Cordia New"/>
      <family val="2"/>
    </font>
    <font>
      <b/>
      <sz val="14"/>
      <name val="Cordia New"/>
      <family val="2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</font>
    <font>
      <b/>
      <sz val="16"/>
      <color rgb="FFFF0000"/>
      <name val="Cordia New"/>
      <family val="2"/>
    </font>
    <font>
      <b/>
      <sz val="16"/>
      <name val="AngsanaUPC"/>
      <family val="1"/>
    </font>
    <font>
      <sz val="11"/>
      <color rgb="FF000000"/>
      <name val="MS Reference Sans Serif"/>
      <family val="2"/>
    </font>
    <font>
      <sz val="11"/>
      <name val="Tahoma"/>
      <family val="2"/>
      <scheme val="major"/>
    </font>
    <font>
      <sz val="12"/>
      <name val="Tahoma"/>
      <family val="2"/>
      <scheme val="major"/>
    </font>
    <font>
      <sz val="11"/>
      <name val="Cordia New"/>
      <family val="2"/>
    </font>
    <font>
      <sz val="11"/>
      <name val="AngsanaUPC"/>
      <family val="1"/>
      <charset val="222"/>
    </font>
    <font>
      <sz val="11"/>
      <name val="Arial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0"/>
      <name val="Microsoft Sans Serif"/>
      <family val="2"/>
    </font>
    <font>
      <sz val="10"/>
      <color rgb="FFC00000"/>
      <name val="Microsoft Sans Serif"/>
      <family val="2"/>
    </font>
    <font>
      <sz val="11"/>
      <color rgb="FFC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</fills>
  <borders count="4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43" fontId="8" fillId="0" borderId="0" applyFont="0" applyFill="0" applyBorder="0" applyAlignment="0" applyProtection="0"/>
    <xf numFmtId="0" fontId="36" fillId="0" borderId="0"/>
  </cellStyleXfs>
  <cellXfs count="363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9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4" fontId="11" fillId="0" borderId="0" xfId="0" applyNumberFormat="1" applyFont="1"/>
    <xf numFmtId="0" fontId="9" fillId="0" borderId="14" xfId="0" applyFont="1" applyBorder="1"/>
    <xf numFmtId="0" fontId="9" fillId="0" borderId="17" xfId="0" applyFont="1" applyBorder="1" applyAlignment="1">
      <alignment horizontal="center"/>
    </xf>
    <xf numFmtId="0" fontId="9" fillId="0" borderId="18" xfId="0" applyFont="1" applyBorder="1"/>
    <xf numFmtId="0" fontId="9" fillId="0" borderId="16" xfId="0" applyFont="1" applyBorder="1" applyAlignment="1">
      <alignment horizontal="center"/>
    </xf>
    <xf numFmtId="0" fontId="10" fillId="0" borderId="20" xfId="0" applyFont="1" applyBorder="1" applyAlignment="1">
      <alignment horizontal="left" vertical="center"/>
    </xf>
    <xf numFmtId="0" fontId="9" fillId="0" borderId="21" xfId="0" applyFont="1" applyBorder="1"/>
    <xf numFmtId="0" fontId="9" fillId="0" borderId="22" xfId="0" applyFont="1" applyBorder="1" applyAlignment="1">
      <alignment horizontal="center" vertical="center"/>
    </xf>
    <xf numFmtId="43" fontId="9" fillId="0" borderId="22" xfId="0" applyNumberFormat="1" applyFont="1" applyBorder="1" applyAlignment="1">
      <alignment horizontal="center" vertical="center"/>
    </xf>
    <xf numFmtId="0" fontId="10" fillId="0" borderId="20" xfId="0" applyFont="1" applyBorder="1"/>
    <xf numFmtId="0" fontId="9" fillId="0" borderId="22" xfId="0" applyFont="1" applyBorder="1" applyAlignment="1">
      <alignment horizontal="center"/>
    </xf>
    <xf numFmtId="43" fontId="10" fillId="0" borderId="22" xfId="0" applyNumberFormat="1" applyFont="1" applyBorder="1"/>
    <xf numFmtId="43" fontId="10" fillId="0" borderId="22" xfId="0" applyNumberFormat="1" applyFont="1" applyBorder="1" applyAlignment="1">
      <alignment horizontal="right"/>
    </xf>
    <xf numFmtId="0" fontId="9" fillId="0" borderId="20" xfId="0" applyFont="1" applyBorder="1"/>
    <xf numFmtId="43" fontId="9" fillId="0" borderId="22" xfId="0" applyNumberFormat="1" applyFont="1" applyBorder="1"/>
    <xf numFmtId="43" fontId="9" fillId="0" borderId="22" xfId="0" applyNumberFormat="1" applyFont="1" applyBorder="1" applyAlignment="1">
      <alignment horizontal="right"/>
    </xf>
    <xf numFmtId="0" fontId="10" fillId="0" borderId="21" xfId="0" applyFont="1" applyBorder="1" applyAlignment="1">
      <alignment horizontal="center"/>
    </xf>
    <xf numFmtId="43" fontId="9" fillId="0" borderId="17" xfId="0" applyNumberFormat="1" applyFont="1" applyBorder="1"/>
    <xf numFmtId="43" fontId="9" fillId="0" borderId="17" xfId="0" applyNumberFormat="1" applyFont="1" applyBorder="1" applyAlignment="1">
      <alignment horizontal="right"/>
    </xf>
    <xf numFmtId="43" fontId="10" fillId="0" borderId="16" xfId="0" applyNumberFormat="1" applyFont="1" applyBorder="1" applyAlignment="1">
      <alignment horizontal="right"/>
    </xf>
    <xf numFmtId="0" fontId="10" fillId="0" borderId="22" xfId="0" applyFont="1" applyBorder="1" applyAlignment="1">
      <alignment horizontal="center"/>
    </xf>
    <xf numFmtId="43" fontId="10" fillId="0" borderId="17" xfId="0" applyNumberFormat="1" applyFont="1" applyBorder="1"/>
    <xf numFmtId="43" fontId="10" fillId="0" borderId="17" xfId="0" applyNumberFormat="1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10" fillId="0" borderId="14" xfId="0" applyFont="1" applyBorder="1"/>
    <xf numFmtId="43" fontId="10" fillId="0" borderId="16" xfId="0" applyNumberFormat="1" applyFont="1" applyBorder="1"/>
    <xf numFmtId="43" fontId="12" fillId="0" borderId="22" xfId="0" applyNumberFormat="1" applyFont="1" applyBorder="1" applyAlignment="1">
      <alignment horizontal="right"/>
    </xf>
    <xf numFmtId="43" fontId="9" fillId="0" borderId="19" xfId="0" applyNumberFormat="1" applyFont="1" applyBorder="1"/>
    <xf numFmtId="43" fontId="9" fillId="0" borderId="19" xfId="0" applyNumberFormat="1" applyFont="1" applyBorder="1" applyAlignment="1">
      <alignment horizontal="right"/>
    </xf>
    <xf numFmtId="43" fontId="10" fillId="3" borderId="17" xfId="0" applyNumberFormat="1" applyFont="1" applyFill="1" applyBorder="1"/>
    <xf numFmtId="0" fontId="9" fillId="3" borderId="25" xfId="0" applyFont="1" applyFill="1" applyBorder="1"/>
    <xf numFmtId="0" fontId="10" fillId="3" borderId="15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13" fillId="0" borderId="0" xfId="0" applyFont="1"/>
    <xf numFmtId="0" fontId="13" fillId="0" borderId="17" xfId="0" applyFont="1" applyBorder="1" applyAlignment="1">
      <alignment horizontal="center"/>
    </xf>
    <xf numFmtId="0" fontId="13" fillId="0" borderId="22" xfId="0" applyFont="1" applyBorder="1"/>
    <xf numFmtId="4" fontId="13" fillId="0" borderId="22" xfId="0" applyNumberFormat="1" applyFont="1" applyBorder="1"/>
    <xf numFmtId="0" fontId="13" fillId="0" borderId="27" xfId="0" applyFont="1" applyBorder="1"/>
    <xf numFmtId="4" fontId="13" fillId="0" borderId="27" xfId="0" applyNumberFormat="1" applyFont="1" applyBorder="1"/>
    <xf numFmtId="4" fontId="14" fillId="0" borderId="17" xfId="0" applyNumberFormat="1" applyFont="1" applyBorder="1"/>
    <xf numFmtId="0" fontId="15" fillId="0" borderId="0" xfId="0" applyFont="1"/>
    <xf numFmtId="0" fontId="10" fillId="0" borderId="0" xfId="0" applyFont="1"/>
    <xf numFmtId="0" fontId="16" fillId="0" borderId="0" xfId="0" applyFont="1"/>
    <xf numFmtId="4" fontId="15" fillId="0" borderId="0" xfId="0" applyNumberFormat="1" applyFont="1"/>
    <xf numFmtId="0" fontId="16" fillId="0" borderId="0" xfId="0" applyFont="1" applyAlignment="1">
      <alignment horizontal="center"/>
    </xf>
    <xf numFmtId="4" fontId="16" fillId="0" borderId="28" xfId="0" applyNumberFormat="1" applyFont="1" applyBorder="1"/>
    <xf numFmtId="0" fontId="10" fillId="0" borderId="0" xfId="0" applyFont="1" applyBorder="1" applyAlignment="1">
      <alignment horizontal="left"/>
    </xf>
    <xf numFmtId="0" fontId="17" fillId="0" borderId="0" xfId="0" applyFont="1"/>
    <xf numFmtId="4" fontId="17" fillId="0" borderId="0" xfId="0" applyNumberFormat="1" applyFont="1"/>
    <xf numFmtId="0" fontId="18" fillId="0" borderId="0" xfId="0" applyFont="1"/>
    <xf numFmtId="4" fontId="19" fillId="0" borderId="0" xfId="0" applyNumberFormat="1" applyFont="1"/>
    <xf numFmtId="4" fontId="20" fillId="0" borderId="0" xfId="0" applyNumberFormat="1" applyFont="1"/>
    <xf numFmtId="4" fontId="21" fillId="0" borderId="0" xfId="0" applyNumberFormat="1" applyFont="1"/>
    <xf numFmtId="0" fontId="1" fillId="0" borderId="2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9" fillId="0" borderId="29" xfId="0" applyFont="1" applyBorder="1"/>
    <xf numFmtId="0" fontId="10" fillId="0" borderId="29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43" fontId="10" fillId="0" borderId="29" xfId="0" applyNumberFormat="1" applyFont="1" applyBorder="1"/>
    <xf numFmtId="0" fontId="9" fillId="0" borderId="23" xfId="0" applyFont="1" applyBorder="1"/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2" fontId="22" fillId="0" borderId="3" xfId="1" applyNumberFormat="1" applyFont="1" applyFill="1" applyBorder="1" applyAlignment="1">
      <alignment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1" fillId="0" borderId="3" xfId="1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25" fillId="0" borderId="22" xfId="0" applyNumberFormat="1" applyFont="1" applyBorder="1"/>
    <xf numFmtId="0" fontId="26" fillId="0" borderId="0" xfId="0" applyFont="1"/>
    <xf numFmtId="0" fontId="27" fillId="0" borderId="0" xfId="0" applyFont="1"/>
    <xf numFmtId="0" fontId="28" fillId="0" borderId="0" xfId="0" applyFont="1"/>
    <xf numFmtId="4" fontId="29" fillId="0" borderId="0" xfId="0" applyNumberFormat="1" applyFont="1"/>
    <xf numFmtId="4" fontId="30" fillId="0" borderId="0" xfId="0" applyNumberFormat="1" applyFont="1"/>
    <xf numFmtId="43" fontId="28" fillId="0" borderId="0" xfId="0" applyNumberFormat="1" applyFont="1"/>
    <xf numFmtId="43" fontId="27" fillId="0" borderId="0" xfId="0" applyNumberFormat="1" applyFont="1"/>
    <xf numFmtId="43" fontId="27" fillId="0" borderId="0" xfId="0" applyNumberFormat="1" applyFont="1" applyBorder="1"/>
    <xf numFmtId="43" fontId="27" fillId="0" borderId="0" xfId="2" applyFont="1" applyBorder="1"/>
    <xf numFmtId="0" fontId="26" fillId="0" borderId="0" xfId="0" applyFont="1" applyBorder="1"/>
    <xf numFmtId="0" fontId="27" fillId="0" borderId="0" xfId="0" applyFont="1" applyBorder="1"/>
    <xf numFmtId="43" fontId="28" fillId="0" borderId="0" xfId="2" applyFont="1" applyBorder="1"/>
    <xf numFmtId="0" fontId="28" fillId="0" borderId="0" xfId="0" applyFont="1" applyBorder="1"/>
    <xf numFmtId="43" fontId="31" fillId="0" borderId="0" xfId="2" applyFont="1" applyBorder="1"/>
    <xf numFmtId="0" fontId="32" fillId="0" borderId="0" xfId="0" applyFont="1"/>
    <xf numFmtId="43" fontId="26" fillId="0" borderId="0" xfId="2" applyFont="1"/>
    <xf numFmtId="0" fontId="33" fillId="0" borderId="0" xfId="0" applyFont="1"/>
    <xf numFmtId="43" fontId="33" fillId="0" borderId="0" xfId="2" applyFont="1"/>
    <xf numFmtId="43" fontId="32" fillId="0" borderId="0" xfId="2" applyFont="1"/>
    <xf numFmtId="43" fontId="33" fillId="0" borderId="0" xfId="0" applyNumberFormat="1" applyFont="1"/>
    <xf numFmtId="0" fontId="34" fillId="0" borderId="0" xfId="0" applyFont="1"/>
    <xf numFmtId="0" fontId="35" fillId="0" borderId="0" xfId="0" applyFont="1" applyAlignment="1">
      <alignment horizontal="left" readingOrder="2"/>
    </xf>
    <xf numFmtId="0" fontId="35" fillId="0" borderId="0" xfId="0" applyFont="1" applyAlignment="1">
      <alignment horizontal="center" readingOrder="2"/>
    </xf>
    <xf numFmtId="43" fontId="34" fillId="0" borderId="0" xfId="2" applyFont="1"/>
    <xf numFmtId="0" fontId="0" fillId="0" borderId="0" xfId="0"/>
    <xf numFmtId="43" fontId="0" fillId="0" borderId="0" xfId="2" applyFont="1"/>
    <xf numFmtId="0" fontId="36" fillId="0" borderId="0" xfId="3"/>
    <xf numFmtId="0" fontId="37" fillId="0" borderId="29" xfId="3" applyFont="1" applyBorder="1"/>
    <xf numFmtId="0" fontId="36" fillId="0" borderId="14" xfId="3" applyBorder="1"/>
    <xf numFmtId="0" fontId="36" fillId="0" borderId="29" xfId="3" applyBorder="1"/>
    <xf numFmtId="0" fontId="37" fillId="0" borderId="0" xfId="3" applyFont="1" applyBorder="1" applyAlignment="1">
      <alignment horizontal="center"/>
    </xf>
    <xf numFmtId="0" fontId="36" fillId="0" borderId="20" xfId="3" applyBorder="1"/>
    <xf numFmtId="0" fontId="36" fillId="0" borderId="0" xfId="3" applyBorder="1"/>
    <xf numFmtId="0" fontId="36" fillId="0" borderId="26" xfId="3" applyBorder="1"/>
    <xf numFmtId="0" fontId="36" fillId="0" borderId="18" xfId="3" applyBorder="1"/>
    <xf numFmtId="0" fontId="37" fillId="0" borderId="0" xfId="3" applyFont="1"/>
    <xf numFmtId="43" fontId="37" fillId="0" borderId="14" xfId="2" applyFont="1" applyBorder="1" applyAlignment="1"/>
    <xf numFmtId="43" fontId="37" fillId="0" borderId="20" xfId="2" applyNumberFormat="1" applyFont="1" applyBorder="1" applyAlignment="1">
      <alignment horizontal="right"/>
    </xf>
    <xf numFmtId="0" fontId="37" fillId="0" borderId="0" xfId="3" applyFont="1" applyBorder="1"/>
    <xf numFmtId="43" fontId="37" fillId="0" borderId="20" xfId="3" applyNumberFormat="1" applyFont="1" applyBorder="1"/>
    <xf numFmtId="0" fontId="37" fillId="0" borderId="0" xfId="3" applyFont="1" applyAlignment="1"/>
    <xf numFmtId="15" fontId="39" fillId="0" borderId="0" xfId="3" applyNumberFormat="1" applyFont="1" applyAlignment="1">
      <alignment horizontal="left"/>
    </xf>
    <xf numFmtId="43" fontId="39" fillId="0" borderId="21" xfId="2" applyFont="1" applyBorder="1" applyAlignment="1">
      <alignment horizontal="right"/>
    </xf>
    <xf numFmtId="43" fontId="37" fillId="0" borderId="20" xfId="2" applyFont="1" applyBorder="1"/>
    <xf numFmtId="43" fontId="40" fillId="0" borderId="20" xfId="2" applyFont="1" applyBorder="1" applyAlignment="1">
      <alignment horizontal="right"/>
    </xf>
    <xf numFmtId="43" fontId="40" fillId="0" borderId="0" xfId="2" applyFont="1" applyBorder="1" applyAlignment="1">
      <alignment horizontal="right"/>
    </xf>
    <xf numFmtId="43" fontId="36" fillId="0" borderId="0" xfId="3" applyNumberFormat="1"/>
    <xf numFmtId="0" fontId="38" fillId="0" borderId="0" xfId="3" applyFont="1"/>
    <xf numFmtId="0" fontId="37" fillId="0" borderId="26" xfId="3" applyFont="1" applyBorder="1"/>
    <xf numFmtId="0" fontId="37" fillId="0" borderId="39" xfId="3" applyFont="1" applyBorder="1"/>
    <xf numFmtId="0" fontId="37" fillId="0" borderId="14" xfId="3" applyFont="1" applyBorder="1"/>
    <xf numFmtId="0" fontId="37" fillId="0" borderId="20" xfId="3" applyFont="1" applyBorder="1"/>
    <xf numFmtId="0" fontId="37" fillId="0" borderId="21" xfId="3" applyFont="1" applyBorder="1"/>
    <xf numFmtId="0" fontId="37" fillId="0" borderId="18" xfId="3" applyFont="1" applyBorder="1"/>
    <xf numFmtId="0" fontId="41" fillId="0" borderId="0" xfId="0" applyFont="1"/>
    <xf numFmtId="43" fontId="42" fillId="0" borderId="26" xfId="2" applyFont="1" applyBorder="1"/>
    <xf numFmtId="0" fontId="1" fillId="0" borderId="0" xfId="0" applyFont="1" applyFill="1" applyBorder="1"/>
    <xf numFmtId="0" fontId="43" fillId="0" borderId="0" xfId="0" applyFont="1" applyFill="1" applyBorder="1"/>
    <xf numFmtId="0" fontId="4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9" fillId="0" borderId="39" xfId="0" applyFont="1" applyBorder="1"/>
    <xf numFmtId="0" fontId="9" fillId="0" borderId="19" xfId="0" applyFont="1" applyBorder="1" applyAlignment="1">
      <alignment horizontal="center"/>
    </xf>
    <xf numFmtId="0" fontId="44" fillId="0" borderId="0" xfId="3" applyFont="1"/>
    <xf numFmtId="0" fontId="45" fillId="0" borderId="0" xfId="3" applyFont="1"/>
    <xf numFmtId="0" fontId="44" fillId="0" borderId="0" xfId="3" applyFont="1" applyAlignment="1"/>
    <xf numFmtId="0" fontId="46" fillId="0" borderId="0" xfId="0" applyFont="1"/>
    <xf numFmtId="43" fontId="47" fillId="0" borderId="0" xfId="2" applyFont="1"/>
    <xf numFmtId="43" fontId="48" fillId="0" borderId="0" xfId="2" applyFont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1" fillId="0" borderId="3" xfId="1" applyNumberFormat="1" applyFont="1" applyFill="1" applyBorder="1" applyAlignment="1">
      <alignment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49" fillId="0" borderId="30" xfId="0" applyFont="1" applyBorder="1" applyAlignment="1">
      <alignment horizontal="center"/>
    </xf>
    <xf numFmtId="43" fontId="49" fillId="0" borderId="31" xfId="2" applyFont="1" applyBorder="1" applyAlignment="1">
      <alignment horizontal="center"/>
    </xf>
    <xf numFmtId="0" fontId="50" fillId="0" borderId="32" xfId="0" applyFont="1" applyBorder="1"/>
    <xf numFmtId="49" fontId="50" fillId="0" borderId="33" xfId="0" applyNumberFormat="1" applyFont="1" applyBorder="1" applyAlignment="1">
      <alignment horizontal="center"/>
    </xf>
    <xf numFmtId="43" fontId="51" fillId="0" borderId="32" xfId="2" applyFont="1" applyBorder="1"/>
    <xf numFmtId="0" fontId="51" fillId="0" borderId="34" xfId="0" applyFont="1" applyBorder="1"/>
    <xf numFmtId="49" fontId="51" fillId="0" borderId="34" xfId="0" applyNumberFormat="1" applyFont="1" applyBorder="1" applyAlignment="1">
      <alignment horizontal="center"/>
    </xf>
    <xf numFmtId="43" fontId="51" fillId="0" borderId="35" xfId="2" applyFont="1" applyBorder="1"/>
    <xf numFmtId="0" fontId="50" fillId="0" borderId="34" xfId="0" applyFont="1" applyBorder="1" applyAlignment="1">
      <alignment horizontal="left"/>
    </xf>
    <xf numFmtId="0" fontId="50" fillId="0" borderId="34" xfId="0" applyFont="1" applyBorder="1" applyAlignment="1">
      <alignment horizontal="center"/>
    </xf>
    <xf numFmtId="43" fontId="50" fillId="0" borderId="35" xfId="2" applyFont="1" applyBorder="1" applyAlignment="1">
      <alignment horizontal="center"/>
    </xf>
    <xf numFmtId="0" fontId="51" fillId="0" borderId="36" xfId="0" applyFont="1" applyBorder="1"/>
    <xf numFmtId="49" fontId="51" fillId="0" borderId="33" xfId="0" applyNumberFormat="1" applyFont="1" applyBorder="1" applyAlignment="1">
      <alignment horizontal="center"/>
    </xf>
    <xf numFmtId="43" fontId="51" fillId="0" borderId="36" xfId="2" applyFont="1" applyBorder="1"/>
    <xf numFmtId="0" fontId="52" fillId="0" borderId="40" xfId="0" applyFont="1" applyBorder="1"/>
    <xf numFmtId="0" fontId="52" fillId="0" borderId="36" xfId="0" applyFont="1" applyBorder="1" applyAlignment="1">
      <alignment horizontal="center"/>
    </xf>
    <xf numFmtId="0" fontId="51" fillId="0" borderId="40" xfId="0" applyFont="1" applyBorder="1"/>
    <xf numFmtId="43" fontId="51" fillId="0" borderId="37" xfId="2" applyFont="1" applyBorder="1"/>
    <xf numFmtId="0" fontId="53" fillId="0" borderId="0" xfId="0" applyFont="1" applyBorder="1"/>
    <xf numFmtId="49" fontId="53" fillId="0" borderId="0" xfId="0" applyNumberFormat="1" applyFont="1" applyBorder="1" applyAlignment="1">
      <alignment horizontal="center"/>
    </xf>
    <xf numFmtId="43" fontId="49" fillId="0" borderId="38" xfId="2" applyFont="1" applyBorder="1"/>
    <xf numFmtId="0" fontId="54" fillId="0" borderId="0" xfId="0" applyFont="1" applyBorder="1"/>
    <xf numFmtId="43" fontId="55" fillId="0" borderId="0" xfId="2" applyFont="1" applyBorder="1"/>
    <xf numFmtId="43" fontId="24" fillId="0" borderId="13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9" fontId="51" fillId="0" borderId="0" xfId="0" applyNumberFormat="1" applyFont="1" applyBorder="1" applyAlignment="1">
      <alignment horizontal="center"/>
    </xf>
    <xf numFmtId="43" fontId="9" fillId="0" borderId="16" xfId="0" applyNumberFormat="1" applyFont="1" applyBorder="1"/>
    <xf numFmtId="43" fontId="9" fillId="0" borderId="16" xfId="0" applyNumberFormat="1" applyFont="1" applyBorder="1" applyAlignment="1">
      <alignment horizontal="right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0" fontId="52" fillId="0" borderId="41" xfId="0" applyFont="1" applyBorder="1" applyAlignment="1">
      <alignment horizontal="center"/>
    </xf>
    <xf numFmtId="49" fontId="51" fillId="0" borderId="36" xfId="0" applyNumberFormat="1" applyFont="1" applyBorder="1" applyAlignment="1">
      <alignment horizontal="center"/>
    </xf>
    <xf numFmtId="0" fontId="51" fillId="0" borderId="0" xfId="0" applyFont="1" applyBorder="1"/>
    <xf numFmtId="43" fontId="51" fillId="0" borderId="0" xfId="2" applyFont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2" fontId="56" fillId="0" borderId="2" xfId="1" applyNumberFormat="1" applyFont="1" applyFill="1" applyBorder="1" applyAlignment="1">
      <alignment horizontal="right" vertical="top" wrapText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43" fontId="36" fillId="0" borderId="21" xfId="3" applyNumberFormat="1" applyBorder="1"/>
    <xf numFmtId="0" fontId="39" fillId="0" borderId="0" xfId="3" applyFont="1"/>
    <xf numFmtId="43" fontId="40" fillId="0" borderId="0" xfId="3" applyNumberFormat="1" applyFont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3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22" fillId="0" borderId="2" xfId="1" applyNumberFormat="1" applyFont="1" applyFill="1" applyBorder="1" applyAlignment="1">
      <alignment horizontal="right" vertical="top" wrapText="1"/>
    </xf>
    <xf numFmtId="2" fontId="22" fillId="0" borderId="3" xfId="1" applyNumberFormat="1" applyFont="1" applyFill="1" applyBorder="1" applyAlignment="1">
      <alignment horizontal="right" vertical="top" wrapText="1"/>
    </xf>
    <xf numFmtId="0" fontId="23" fillId="0" borderId="2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187" fontId="57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43" fontId="40" fillId="0" borderId="0" xfId="3" applyNumberFormat="1" applyFont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43" fontId="3" fillId="0" borderId="13" xfId="2" applyFont="1" applyFill="1" applyBorder="1" applyAlignment="1">
      <alignment horizontal="center" vertical="center" wrapText="1" readingOrder="1"/>
    </xf>
    <xf numFmtId="43" fontId="3" fillId="0" borderId="2" xfId="2" applyFont="1" applyFill="1" applyBorder="1" applyAlignment="1">
      <alignment horizontal="center" vertical="center" wrapText="1" readingOrder="1"/>
    </xf>
    <xf numFmtId="0" fontId="22" fillId="0" borderId="13" xfId="1" applyNumberFormat="1" applyFont="1" applyFill="1" applyBorder="1" applyAlignment="1">
      <alignment horizontal="right" vertical="top" wrapText="1"/>
    </xf>
    <xf numFmtId="0" fontId="22" fillId="0" borderId="3" xfId="1" applyNumberFormat="1" applyFont="1" applyFill="1" applyBorder="1" applyAlignment="1">
      <alignment horizontal="right"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43" fontId="5" fillId="0" borderId="1" xfId="2" applyFont="1" applyFill="1" applyBorder="1" applyAlignment="1">
      <alignment horizontal="right" vertical="center" wrapText="1" readingOrder="1"/>
    </xf>
    <xf numFmtId="188" fontId="24" fillId="0" borderId="13" xfId="2" quotePrefix="1" applyNumberFormat="1" applyFont="1" applyFill="1" applyBorder="1" applyAlignment="1">
      <alignment horizontal="right" vertical="center" wrapText="1" readingOrder="1"/>
    </xf>
    <xf numFmtId="188" fontId="24" fillId="0" borderId="2" xfId="2" quotePrefix="1" applyNumberFormat="1" applyFont="1" applyFill="1" applyBorder="1" applyAlignment="1">
      <alignment horizontal="right" vertical="center" wrapText="1" readingOrder="1"/>
    </xf>
    <xf numFmtId="188" fontId="24" fillId="0" borderId="3" xfId="2" quotePrefix="1" applyNumberFormat="1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4" fontId="3" fillId="0" borderId="1" xfId="1" applyNumberFormat="1" applyFont="1" applyFill="1" applyBorder="1" applyAlignment="1">
      <alignment horizontal="right" vertical="center" wrapText="1" readingOrder="1"/>
    </xf>
    <xf numFmtId="43" fontId="57" fillId="0" borderId="1" xfId="2" applyFont="1" applyFill="1" applyBorder="1" applyAlignment="1">
      <alignment horizontal="right" vertical="center" wrapText="1" readingOrder="1"/>
    </xf>
    <xf numFmtId="43" fontId="58" fillId="0" borderId="2" xfId="2" applyFont="1" applyFill="1" applyBorder="1" applyAlignment="1">
      <alignment vertical="top" wrapText="1"/>
    </xf>
    <xf numFmtId="43" fontId="58" fillId="0" borderId="3" xfId="2" applyFont="1" applyFill="1" applyBorder="1" applyAlignment="1">
      <alignment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2" xfId="1" applyNumberFormat="1" applyFont="1" applyFill="1" applyBorder="1" applyAlignment="1">
      <alignment vertical="top" wrapText="1"/>
    </xf>
    <xf numFmtId="2" fontId="1" fillId="0" borderId="3" xfId="1" applyNumberFormat="1" applyFont="1" applyFill="1" applyBorder="1" applyAlignment="1">
      <alignment vertical="top" wrapText="1"/>
    </xf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43" fontId="56" fillId="0" borderId="13" xfId="2" quotePrefix="1" applyFont="1" applyFill="1" applyBorder="1" applyAlignment="1">
      <alignment horizontal="right" vertical="top" wrapText="1"/>
    </xf>
    <xf numFmtId="43" fontId="56" fillId="0" borderId="3" xfId="2" applyFont="1" applyFill="1" applyBorder="1" applyAlignment="1">
      <alignment horizontal="right" vertical="top" wrapText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3" xfId="2" applyFont="1" applyFill="1" applyBorder="1" applyAlignment="1">
      <alignment horizontal="right" vertical="center" wrapText="1" readingOrder="1"/>
    </xf>
    <xf numFmtId="43" fontId="3" fillId="0" borderId="2" xfId="2" applyFont="1" applyFill="1" applyBorder="1" applyAlignment="1">
      <alignment horizontal="right" vertical="center" wrapText="1" readingOrder="1"/>
    </xf>
    <xf numFmtId="2" fontId="56" fillId="0" borderId="13" xfId="1" applyNumberFormat="1" applyFont="1" applyFill="1" applyBorder="1" applyAlignment="1">
      <alignment horizontal="right" vertical="top" wrapText="1"/>
    </xf>
    <xf numFmtId="2" fontId="56" fillId="0" borderId="3" xfId="1" applyNumberFormat="1" applyFont="1" applyFill="1" applyBorder="1" applyAlignment="1">
      <alignment horizontal="right"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2" fontId="22" fillId="0" borderId="13" xfId="1" applyNumberFormat="1" applyFont="1" applyFill="1" applyBorder="1" applyAlignment="1">
      <alignment horizontal="right" vertical="top" wrapText="1"/>
    </xf>
    <xf numFmtId="2" fontId="22" fillId="0" borderId="3" xfId="1" applyNumberFormat="1" applyFont="1" applyFill="1" applyBorder="1" applyAlignment="1">
      <alignment horizontal="right" vertical="top" wrapText="1"/>
    </xf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1" fillId="0" borderId="11" xfId="2" applyFont="1" applyFill="1" applyBorder="1" applyAlignment="1">
      <alignment vertical="top" wrapText="1"/>
    </xf>
    <xf numFmtId="43" fontId="1" fillId="0" borderId="12" xfId="2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43" fillId="0" borderId="0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0" fontId="14" fillId="0" borderId="25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49" fillId="0" borderId="0" xfId="0" applyFont="1" applyAlignment="1">
      <alignment horizontal="center" vertical="center"/>
    </xf>
  </cellXfs>
  <cellStyles count="4">
    <cellStyle name="Normal" xfId="1"/>
    <cellStyle name="เครื่องหมายจุลภาค" xfId="2" builtinId="3"/>
    <cellStyle name="ปกติ" xfId="0" builtinId="0"/>
    <cellStyle name="ปกติ_Sheet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63</xdr:row>
      <xdr:rowOff>9525</xdr:rowOff>
    </xdr:from>
    <xdr:to>
      <xdr:col>6</xdr:col>
      <xdr:colOff>314325</xdr:colOff>
      <xdr:row>69</xdr:row>
      <xdr:rowOff>114300</xdr:rowOff>
    </xdr:to>
    <xdr:sp macro="" textlink="">
      <xdr:nvSpPr>
        <xdr:cNvPr id="2" name="TextBox 1"/>
        <xdr:cNvSpPr txBox="1"/>
      </xdr:nvSpPr>
      <xdr:spPr>
        <a:xfrm>
          <a:off x="133350" y="9715500"/>
          <a:ext cx="21717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(นางสมผิว  ศรีเผือก</a:t>
          </a:r>
        </a:p>
        <a:p>
          <a:pPr algn="ctr"/>
          <a:r>
            <a:rPr lang="th-TH" sz="1100">
              <a:latin typeface="MS Reference Sans Serif" pitchFamily="34" charset="0"/>
            </a:rPr>
            <a:t>ผู้อำนวยการกองคลัง</a:t>
          </a:r>
        </a:p>
      </xdr:txBody>
    </xdr:sp>
    <xdr:clientData/>
  </xdr:twoCellAnchor>
  <xdr:twoCellAnchor>
    <xdr:from>
      <xdr:col>7</xdr:col>
      <xdr:colOff>561976</xdr:colOff>
      <xdr:row>63</xdr:row>
      <xdr:rowOff>19050</xdr:rowOff>
    </xdr:from>
    <xdr:to>
      <xdr:col>9</xdr:col>
      <xdr:colOff>123826</xdr:colOff>
      <xdr:row>69</xdr:row>
      <xdr:rowOff>123825</xdr:rowOff>
    </xdr:to>
    <xdr:sp macro="" textlink="">
      <xdr:nvSpPr>
        <xdr:cNvPr id="3" name="TextBox 2"/>
        <xdr:cNvSpPr txBox="1"/>
      </xdr:nvSpPr>
      <xdr:spPr>
        <a:xfrm>
          <a:off x="3362326" y="10086975"/>
          <a:ext cx="22479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(นายอภิรักษ์</a:t>
          </a:r>
          <a:r>
            <a:rPr lang="th-TH" sz="1100" baseline="0">
              <a:latin typeface="MS Reference Sans Serif" pitchFamily="34" charset="0"/>
            </a:rPr>
            <a:t>  ไพบูลย์</a:t>
          </a:r>
          <a:r>
            <a:rPr lang="th-TH" sz="1100">
              <a:latin typeface="MS Reference Sans Serif" pitchFamily="34" charset="0"/>
            </a:rPr>
            <a:t>)</a:t>
          </a:r>
        </a:p>
        <a:p>
          <a:pPr algn="ctr"/>
          <a:r>
            <a:rPr lang="th-TH" sz="1100">
              <a:latin typeface="MS Reference Sans Serif" pitchFamily="34" charset="0"/>
            </a:rPr>
            <a:t>ปลัดองค์การบริหารส่วนตำบลตลิ่งชัน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990600</xdr:colOff>
      <xdr:row>62</xdr:row>
      <xdr:rowOff>171450</xdr:rowOff>
    </xdr:from>
    <xdr:to>
      <xdr:col>13</xdr:col>
      <xdr:colOff>0</xdr:colOff>
      <xdr:row>69</xdr:row>
      <xdr:rowOff>95250</xdr:rowOff>
    </xdr:to>
    <xdr:sp macro="" textlink="">
      <xdr:nvSpPr>
        <xdr:cNvPr id="4" name="TextBox 3"/>
        <xdr:cNvSpPr txBox="1"/>
      </xdr:nvSpPr>
      <xdr:spPr>
        <a:xfrm>
          <a:off x="6629400" y="9696450"/>
          <a:ext cx="23050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(นายชัยวุฒิ  แก้วอย่างดี)</a:t>
          </a:r>
        </a:p>
        <a:p>
          <a:pPr algn="ctr"/>
          <a:r>
            <a:rPr lang="th-TH" sz="1100">
              <a:latin typeface="MS Reference Sans Serif" pitchFamily="34" charset="0"/>
            </a:rPr>
            <a:t>นายกองค์การบริหารส่วนตำบลตลิ่งชัน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1009650</xdr:colOff>
      <xdr:row>71</xdr:row>
      <xdr:rowOff>47625</xdr:rowOff>
    </xdr:from>
    <xdr:to>
      <xdr:col>13</xdr:col>
      <xdr:colOff>19050</xdr:colOff>
      <xdr:row>78</xdr:row>
      <xdr:rowOff>95250</xdr:rowOff>
    </xdr:to>
    <xdr:sp macro="" textlink="">
      <xdr:nvSpPr>
        <xdr:cNvPr id="5" name="TextBox 4"/>
        <xdr:cNvSpPr txBox="1"/>
      </xdr:nvSpPr>
      <xdr:spPr>
        <a:xfrm>
          <a:off x="6562725" y="11201400"/>
          <a:ext cx="2305050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>
            <a:latin typeface="MS Reference Sans Serif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1"/>
  <sheetViews>
    <sheetView showGridLines="0" workbookViewId="0">
      <pane ySplit="3" topLeftCell="A49" activePane="bottomLeft" state="frozen"/>
      <selection pane="bottomLeft" activeCell="S63" sqref="S63"/>
    </sheetView>
  </sheetViews>
  <sheetFormatPr defaultRowHeight="14.25"/>
  <cols>
    <col min="1" max="1" width="0.125" customWidth="1"/>
    <col min="2" max="2" width="3.875" customWidth="1"/>
    <col min="3" max="3" width="14.25" customWidth="1"/>
    <col min="4" max="4" width="0" hidden="1" customWidth="1"/>
    <col min="5" max="5" width="4" customWidth="1"/>
    <col min="6" max="6" width="2.75" customWidth="1"/>
    <col min="7" max="7" width="11.75" customWidth="1"/>
    <col min="8" max="8" width="17.875" customWidth="1"/>
    <col min="9" max="9" width="17.375" customWidth="1"/>
    <col min="10" max="10" width="32.375" customWidth="1"/>
    <col min="11" max="11" width="3.25" customWidth="1"/>
    <col min="12" max="12" width="0.75" customWidth="1"/>
    <col min="13" max="13" width="6.875" customWidth="1"/>
    <col min="14" max="14" width="9.375" customWidth="1"/>
    <col min="15" max="15" width="8.75" customWidth="1"/>
    <col min="16" max="17" width="0" hidden="1" customWidth="1"/>
  </cols>
  <sheetData>
    <row r="1" spans="1:16">
      <c r="A1" s="294"/>
      <c r="B1" s="295"/>
      <c r="C1" s="295"/>
      <c r="D1" s="295"/>
      <c r="E1" s="295"/>
      <c r="G1" s="296" t="s">
        <v>134</v>
      </c>
      <c r="H1" s="295"/>
      <c r="I1" s="295"/>
      <c r="J1" s="295"/>
      <c r="K1" s="295"/>
      <c r="O1" s="1"/>
    </row>
    <row r="2" spans="1:16" ht="21.2" customHeight="1">
      <c r="G2" s="297" t="s">
        <v>0</v>
      </c>
      <c r="H2" s="295"/>
      <c r="I2" s="295"/>
      <c r="J2" s="295"/>
      <c r="K2" s="295"/>
    </row>
    <row r="3" spans="1:16" ht="21.2" customHeight="1">
      <c r="G3" s="296" t="s">
        <v>267</v>
      </c>
      <c r="H3" s="295"/>
      <c r="I3" s="295"/>
      <c r="J3" s="295"/>
      <c r="K3" s="295"/>
    </row>
    <row r="4" spans="1:16">
      <c r="A4" s="298" t="s">
        <v>1</v>
      </c>
      <c r="B4" s="284"/>
      <c r="C4" s="284"/>
      <c r="D4" s="284"/>
      <c r="E4" s="284"/>
      <c r="F4" s="284"/>
      <c r="G4" s="284"/>
      <c r="H4" s="284"/>
      <c r="I4" s="285"/>
      <c r="J4" s="3" t="s">
        <v>2</v>
      </c>
      <c r="K4" s="299" t="s">
        <v>3</v>
      </c>
      <c r="L4" s="300"/>
      <c r="M4" s="301"/>
      <c r="N4" s="299" t="s">
        <v>4</v>
      </c>
      <c r="O4" s="300"/>
      <c r="P4" s="301"/>
    </row>
    <row r="5" spans="1:16" ht="40.5" customHeight="1">
      <c r="A5" s="298" t="s">
        <v>5</v>
      </c>
      <c r="B5" s="284"/>
      <c r="C5" s="285"/>
      <c r="E5" s="298" t="s">
        <v>6</v>
      </c>
      <c r="F5" s="284"/>
      <c r="G5" s="285"/>
      <c r="H5" s="2" t="s">
        <v>7</v>
      </c>
      <c r="I5" s="2" t="s">
        <v>8</v>
      </c>
      <c r="J5" s="4" t="s">
        <v>9</v>
      </c>
      <c r="K5" s="303" t="s">
        <v>9</v>
      </c>
      <c r="L5" s="304"/>
      <c r="M5" s="305"/>
      <c r="N5" s="303" t="s">
        <v>10</v>
      </c>
      <c r="O5" s="304"/>
      <c r="P5" s="305"/>
    </row>
    <row r="6" spans="1:16">
      <c r="A6" s="302" t="s">
        <v>9</v>
      </c>
      <c r="B6" s="284"/>
      <c r="C6" s="285"/>
      <c r="E6" s="290" t="s">
        <v>9</v>
      </c>
      <c r="F6" s="284"/>
      <c r="G6" s="285"/>
      <c r="H6" s="5" t="s">
        <v>9</v>
      </c>
      <c r="I6" s="274">
        <v>35803391.049999997</v>
      </c>
      <c r="J6" s="6" t="s">
        <v>11</v>
      </c>
      <c r="K6" s="302" t="s">
        <v>9</v>
      </c>
      <c r="L6" s="284"/>
      <c r="M6" s="285"/>
      <c r="N6" s="314">
        <v>42685568.969999999</v>
      </c>
      <c r="O6" s="315"/>
      <c r="P6" s="316"/>
    </row>
    <row r="7" spans="1:16">
      <c r="A7" s="291">
        <v>270000</v>
      </c>
      <c r="B7" s="292"/>
      <c r="C7" s="293"/>
      <c r="E7" s="290" t="s">
        <v>12</v>
      </c>
      <c r="F7" s="284"/>
      <c r="G7" s="285"/>
      <c r="H7" s="77">
        <v>270000</v>
      </c>
      <c r="I7" s="82">
        <v>37116.29</v>
      </c>
      <c r="J7" s="7" t="s">
        <v>13</v>
      </c>
      <c r="K7" s="283">
        <v>41100000</v>
      </c>
      <c r="L7" s="284"/>
      <c r="M7" s="285"/>
      <c r="N7" s="291">
        <v>37116.29</v>
      </c>
      <c r="O7" s="292"/>
      <c r="P7" s="293"/>
    </row>
    <row r="8" spans="1:16">
      <c r="A8" s="291">
        <v>314000</v>
      </c>
      <c r="B8" s="292"/>
      <c r="C8" s="293"/>
      <c r="E8" s="290" t="s">
        <v>12</v>
      </c>
      <c r="F8" s="284"/>
      <c r="G8" s="285"/>
      <c r="H8" s="77">
        <v>314000</v>
      </c>
      <c r="I8" s="82">
        <v>111586.1</v>
      </c>
      <c r="J8" s="7" t="s">
        <v>14</v>
      </c>
      <c r="K8" s="283">
        <v>41200000</v>
      </c>
      <c r="L8" s="284"/>
      <c r="M8" s="285"/>
      <c r="N8" s="291">
        <v>47931</v>
      </c>
      <c r="O8" s="292"/>
      <c r="P8" s="293"/>
    </row>
    <row r="9" spans="1:16">
      <c r="A9" s="291">
        <v>120000</v>
      </c>
      <c r="B9" s="292"/>
      <c r="C9" s="293"/>
      <c r="E9" s="290" t="s">
        <v>12</v>
      </c>
      <c r="F9" s="284"/>
      <c r="G9" s="285"/>
      <c r="H9" s="77">
        <v>120000</v>
      </c>
      <c r="I9" s="82">
        <v>21173.85</v>
      </c>
      <c r="J9" s="7" t="s">
        <v>15</v>
      </c>
      <c r="K9" s="283">
        <v>41300000</v>
      </c>
      <c r="L9" s="284"/>
      <c r="M9" s="285"/>
      <c r="N9" s="313">
        <v>21173.85</v>
      </c>
      <c r="O9" s="284"/>
      <c r="P9" s="285"/>
    </row>
    <row r="10" spans="1:16">
      <c r="A10" s="291">
        <v>50000</v>
      </c>
      <c r="B10" s="292"/>
      <c r="C10" s="293"/>
      <c r="E10" s="290" t="s">
        <v>12</v>
      </c>
      <c r="F10" s="284"/>
      <c r="G10" s="285"/>
      <c r="H10" s="77">
        <v>50000</v>
      </c>
      <c r="I10" s="82">
        <v>39900</v>
      </c>
      <c r="J10" s="7" t="s">
        <v>16</v>
      </c>
      <c r="K10" s="283">
        <v>41500000</v>
      </c>
      <c r="L10" s="284"/>
      <c r="M10" s="285"/>
      <c r="N10" s="291">
        <v>0</v>
      </c>
      <c r="O10" s="292"/>
      <c r="P10" s="293"/>
    </row>
    <row r="11" spans="1:16">
      <c r="A11" s="291">
        <v>17422000</v>
      </c>
      <c r="B11" s="292"/>
      <c r="C11" s="293"/>
      <c r="E11" s="290" t="s">
        <v>12</v>
      </c>
      <c r="F11" s="284"/>
      <c r="G11" s="285"/>
      <c r="H11" s="77">
        <v>17422000</v>
      </c>
      <c r="I11" s="82">
        <v>7243430.6699999999</v>
      </c>
      <c r="J11" s="7" t="s">
        <v>17</v>
      </c>
      <c r="K11" s="283">
        <v>42100000</v>
      </c>
      <c r="L11" s="284"/>
      <c r="M11" s="285"/>
      <c r="N11" s="291">
        <v>1703359.49</v>
      </c>
      <c r="O11" s="292"/>
      <c r="P11" s="293"/>
    </row>
    <row r="12" spans="1:16">
      <c r="A12" s="291">
        <v>29044000</v>
      </c>
      <c r="B12" s="292"/>
      <c r="C12" s="293"/>
      <c r="E12" s="290" t="s">
        <v>12</v>
      </c>
      <c r="F12" s="284"/>
      <c r="G12" s="285"/>
      <c r="H12" s="77">
        <v>29044000</v>
      </c>
      <c r="I12" s="82">
        <v>16326334</v>
      </c>
      <c r="J12" s="7" t="s">
        <v>18</v>
      </c>
      <c r="K12" s="283">
        <v>43100000</v>
      </c>
      <c r="L12" s="284"/>
      <c r="M12" s="285"/>
      <c r="N12" s="291">
        <v>1440988</v>
      </c>
      <c r="O12" s="292"/>
      <c r="P12" s="293"/>
    </row>
    <row r="13" spans="1:16">
      <c r="A13" s="306">
        <f>SUM(A7:A12)</f>
        <v>47220000</v>
      </c>
      <c r="B13" s="292"/>
      <c r="C13" s="293"/>
      <c r="E13" s="307" t="s">
        <v>12</v>
      </c>
      <c r="F13" s="308"/>
      <c r="G13" s="309"/>
      <c r="H13" s="78">
        <f>SUM(H7:H12)</f>
        <v>47220000</v>
      </c>
      <c r="I13" s="83">
        <f>SUM(I7:I12)</f>
        <v>23779540.91</v>
      </c>
      <c r="J13" s="9" t="s">
        <v>198</v>
      </c>
      <c r="K13" s="312" t="s">
        <v>20</v>
      </c>
      <c r="L13" s="284"/>
      <c r="M13" s="285"/>
      <c r="N13" s="310">
        <f>SUM(N7:N12)</f>
        <v>3250568.63</v>
      </c>
      <c r="O13" s="284"/>
      <c r="P13" s="285"/>
    </row>
    <row r="14" spans="1:16">
      <c r="A14" s="310">
        <f>A13</f>
        <v>47220000</v>
      </c>
      <c r="B14" s="284"/>
      <c r="C14" s="285"/>
      <c r="E14" s="311" t="s">
        <v>12</v>
      </c>
      <c r="F14" s="284"/>
      <c r="G14" s="285"/>
      <c r="H14" s="78">
        <f>H13</f>
        <v>47220000</v>
      </c>
      <c r="I14" s="83">
        <f>I13</f>
        <v>23779540.91</v>
      </c>
      <c r="J14" s="9" t="s">
        <v>19</v>
      </c>
      <c r="K14" s="312" t="s">
        <v>20</v>
      </c>
      <c r="L14" s="284"/>
      <c r="M14" s="285"/>
      <c r="N14" s="310">
        <f>N13</f>
        <v>3250568.63</v>
      </c>
      <c r="O14" s="284"/>
      <c r="P14" s="285"/>
    </row>
    <row r="15" spans="1:16">
      <c r="A15" s="317" t="s">
        <v>12</v>
      </c>
      <c r="B15" s="292"/>
      <c r="C15" s="293"/>
      <c r="E15" s="318">
        <v>0</v>
      </c>
      <c r="F15" s="319"/>
      <c r="G15" s="320"/>
      <c r="H15" s="5" t="s">
        <v>12</v>
      </c>
      <c r="I15" s="82">
        <v>59194.27</v>
      </c>
      <c r="J15" s="7" t="s">
        <v>21</v>
      </c>
      <c r="K15" s="283">
        <v>21040001</v>
      </c>
      <c r="L15" s="284"/>
      <c r="M15" s="285"/>
      <c r="N15" s="291">
        <v>5811.94</v>
      </c>
      <c r="O15" s="292"/>
      <c r="P15" s="293"/>
    </row>
    <row r="16" spans="1:16" s="208" customFormat="1" ht="16.5" customHeight="1">
      <c r="A16" s="209"/>
      <c r="B16" s="324" t="s">
        <v>12</v>
      </c>
      <c r="C16" s="325"/>
      <c r="E16" s="318">
        <v>0</v>
      </c>
      <c r="F16" s="319"/>
      <c r="G16" s="320"/>
      <c r="H16" s="207">
        <v>0</v>
      </c>
      <c r="I16" s="204">
        <v>0</v>
      </c>
      <c r="J16" s="7" t="s">
        <v>211</v>
      </c>
      <c r="K16" s="321">
        <v>21040005</v>
      </c>
      <c r="L16" s="322"/>
      <c r="M16" s="323"/>
      <c r="N16" s="286">
        <v>0</v>
      </c>
      <c r="O16" s="287"/>
      <c r="P16" s="205">
        <f>SUM(N16)</f>
        <v>0</v>
      </c>
    </row>
    <row r="17" spans="1:16">
      <c r="A17" s="290" t="s">
        <v>12</v>
      </c>
      <c r="B17" s="284"/>
      <c r="C17" s="285"/>
      <c r="E17" s="318">
        <v>0</v>
      </c>
      <c r="F17" s="319"/>
      <c r="G17" s="320"/>
      <c r="H17" s="5" t="s">
        <v>12</v>
      </c>
      <c r="I17" s="82">
        <v>59150</v>
      </c>
      <c r="J17" s="7" t="s">
        <v>39</v>
      </c>
      <c r="K17" s="283">
        <v>21040008</v>
      </c>
      <c r="L17" s="284"/>
      <c r="M17" s="285"/>
      <c r="N17" s="291">
        <v>6300</v>
      </c>
      <c r="O17" s="292"/>
      <c r="P17" s="293"/>
    </row>
    <row r="18" spans="1:16" s="70" customFormat="1" ht="18" customHeight="1">
      <c r="A18" s="71"/>
      <c r="B18" s="288" t="s">
        <v>12</v>
      </c>
      <c r="C18" s="289"/>
      <c r="E18" s="290" t="s">
        <v>12</v>
      </c>
      <c r="F18" s="284"/>
      <c r="G18" s="285"/>
      <c r="H18" s="80">
        <v>0</v>
      </c>
      <c r="I18" s="82">
        <v>26618</v>
      </c>
      <c r="J18" s="7" t="s">
        <v>22</v>
      </c>
      <c r="K18" s="283">
        <v>21040013</v>
      </c>
      <c r="L18" s="284"/>
      <c r="M18" s="285"/>
      <c r="N18" s="329">
        <v>6660</v>
      </c>
      <c r="O18" s="330"/>
      <c r="P18" s="85">
        <f t="shared" ref="P18:P23" si="0">SUM(N18)</f>
        <v>6660</v>
      </c>
    </row>
    <row r="19" spans="1:16" s="70" customFormat="1">
      <c r="A19" s="71"/>
      <c r="B19" s="69"/>
      <c r="C19" s="79">
        <v>0</v>
      </c>
      <c r="E19" s="318">
        <v>0</v>
      </c>
      <c r="F19" s="319"/>
      <c r="G19" s="320"/>
      <c r="H19" s="80">
        <v>0</v>
      </c>
      <c r="I19" s="82">
        <v>0</v>
      </c>
      <c r="J19" s="7" t="s">
        <v>40</v>
      </c>
      <c r="K19" s="283">
        <v>21040014</v>
      </c>
      <c r="L19" s="284"/>
      <c r="M19" s="285"/>
      <c r="N19" s="329">
        <v>0</v>
      </c>
      <c r="O19" s="330"/>
      <c r="P19" s="85">
        <f t="shared" si="0"/>
        <v>0</v>
      </c>
    </row>
    <row r="20" spans="1:16" s="157" customFormat="1">
      <c r="A20" s="159"/>
      <c r="B20" s="158"/>
      <c r="C20" s="79">
        <v>0</v>
      </c>
      <c r="E20" s="326">
        <v>0</v>
      </c>
      <c r="F20" s="327"/>
      <c r="G20" s="328"/>
      <c r="H20" s="160">
        <v>0</v>
      </c>
      <c r="I20" s="161">
        <v>0</v>
      </c>
      <c r="J20" s="7" t="s">
        <v>149</v>
      </c>
      <c r="K20" s="321">
        <v>11044000</v>
      </c>
      <c r="L20" s="322"/>
      <c r="M20" s="323"/>
      <c r="N20" s="286">
        <v>0</v>
      </c>
      <c r="O20" s="287"/>
      <c r="P20" s="85">
        <f t="shared" si="0"/>
        <v>0</v>
      </c>
    </row>
    <row r="21" spans="1:16" s="196" customFormat="1">
      <c r="A21" s="194"/>
      <c r="B21" s="193"/>
      <c r="C21" s="79">
        <v>0</v>
      </c>
      <c r="E21" s="198"/>
      <c r="F21" s="199"/>
      <c r="G21" s="200">
        <v>0</v>
      </c>
      <c r="H21" s="195">
        <v>0</v>
      </c>
      <c r="I21" s="197">
        <v>0</v>
      </c>
      <c r="J21" s="7" t="s">
        <v>207</v>
      </c>
      <c r="K21" s="321">
        <v>11043001</v>
      </c>
      <c r="L21" s="322"/>
      <c r="M21" s="323"/>
      <c r="N21" s="286">
        <v>0</v>
      </c>
      <c r="O21" s="287"/>
      <c r="P21" s="85">
        <f t="shared" si="0"/>
        <v>0</v>
      </c>
    </row>
    <row r="22" spans="1:16" s="208" customFormat="1">
      <c r="A22" s="206"/>
      <c r="B22" s="331">
        <v>0</v>
      </c>
      <c r="C22" s="332"/>
      <c r="E22" s="326">
        <v>0</v>
      </c>
      <c r="F22" s="327"/>
      <c r="G22" s="328"/>
      <c r="H22" s="207">
        <v>0</v>
      </c>
      <c r="I22" s="204">
        <v>0</v>
      </c>
      <c r="J22" s="7" t="s">
        <v>152</v>
      </c>
      <c r="K22" s="321">
        <v>11042000</v>
      </c>
      <c r="L22" s="322"/>
      <c r="M22" s="323"/>
      <c r="N22" s="286">
        <v>0</v>
      </c>
      <c r="O22" s="287"/>
      <c r="P22" s="85">
        <f t="shared" si="0"/>
        <v>0</v>
      </c>
    </row>
    <row r="23" spans="1:16" s="240" customFormat="1" ht="17.25" customHeight="1">
      <c r="A23" s="239"/>
      <c r="B23" s="223"/>
      <c r="C23" s="245">
        <v>0</v>
      </c>
      <c r="E23" s="242"/>
      <c r="F23" s="243"/>
      <c r="G23" s="244">
        <v>0</v>
      </c>
      <c r="H23" s="241">
        <v>0</v>
      </c>
      <c r="I23" s="238">
        <v>4250</v>
      </c>
      <c r="J23" s="7" t="s">
        <v>214</v>
      </c>
      <c r="K23" s="321">
        <v>11041000</v>
      </c>
      <c r="L23" s="322"/>
      <c r="M23" s="323"/>
      <c r="N23" s="286">
        <v>0</v>
      </c>
      <c r="O23" s="287"/>
      <c r="P23" s="85">
        <f t="shared" si="0"/>
        <v>0</v>
      </c>
    </row>
    <row r="24" spans="1:16" s="217" customFormat="1">
      <c r="A24" s="215"/>
      <c r="B24" s="223"/>
      <c r="C24" s="222">
        <v>0</v>
      </c>
      <c r="E24" s="218"/>
      <c r="F24" s="219"/>
      <c r="G24" s="220">
        <v>0</v>
      </c>
      <c r="H24" s="216">
        <v>0</v>
      </c>
      <c r="I24" s="221">
        <v>0</v>
      </c>
      <c r="J24" s="7" t="s">
        <v>228</v>
      </c>
      <c r="K24" s="283">
        <v>21040099</v>
      </c>
      <c r="L24" s="284"/>
      <c r="M24" s="285"/>
      <c r="N24" s="286">
        <v>0</v>
      </c>
      <c r="O24" s="287"/>
      <c r="P24" s="85">
        <f>SUM(N24:O24)</f>
        <v>0</v>
      </c>
    </row>
    <row r="25" spans="1:16" s="248" customFormat="1" ht="14.25" customHeight="1">
      <c r="A25" s="247"/>
      <c r="B25" s="223"/>
      <c r="C25" s="253">
        <v>0</v>
      </c>
      <c r="E25" s="250"/>
      <c r="F25" s="251"/>
      <c r="G25" s="252">
        <v>0</v>
      </c>
      <c r="H25" s="249">
        <v>0</v>
      </c>
      <c r="I25" s="246">
        <v>0</v>
      </c>
      <c r="J25" s="7" t="s">
        <v>38</v>
      </c>
      <c r="K25" s="283">
        <v>21040007</v>
      </c>
      <c r="L25" s="284"/>
      <c r="M25" s="285"/>
      <c r="N25" s="329" t="s">
        <v>212</v>
      </c>
      <c r="O25" s="330"/>
      <c r="P25" s="85">
        <f>SUM(N25:O25)</f>
        <v>0</v>
      </c>
    </row>
    <row r="26" spans="1:16">
      <c r="A26" s="290" t="s">
        <v>12</v>
      </c>
      <c r="B26" s="284"/>
      <c r="C26" s="285"/>
      <c r="E26" s="290" t="s">
        <v>12</v>
      </c>
      <c r="F26" s="284"/>
      <c r="G26" s="285"/>
      <c r="H26" s="5" t="s">
        <v>12</v>
      </c>
      <c r="I26" s="84">
        <v>5110</v>
      </c>
      <c r="J26" s="7" t="s">
        <v>232</v>
      </c>
      <c r="K26" s="283">
        <v>21040099</v>
      </c>
      <c r="L26" s="284"/>
      <c r="M26" s="285"/>
      <c r="N26" s="291">
        <v>0</v>
      </c>
      <c r="O26" s="292"/>
      <c r="P26" s="293"/>
    </row>
    <row r="27" spans="1:16" s="280" customFormat="1">
      <c r="A27" s="276"/>
      <c r="B27" s="277"/>
      <c r="C27" s="278"/>
      <c r="E27" s="276"/>
      <c r="F27" s="277"/>
      <c r="G27" s="278"/>
      <c r="H27" s="276"/>
      <c r="I27" s="281">
        <v>16000</v>
      </c>
      <c r="J27" s="7" t="s">
        <v>271</v>
      </c>
      <c r="K27" s="283">
        <v>21040099</v>
      </c>
      <c r="L27" s="284"/>
      <c r="M27" s="285"/>
      <c r="N27" s="286">
        <v>16000</v>
      </c>
      <c r="O27" s="287"/>
      <c r="P27" s="279"/>
    </row>
    <row r="28" spans="1:16" s="166" customFormat="1">
      <c r="A28" s="165"/>
      <c r="B28" s="288" t="s">
        <v>12</v>
      </c>
      <c r="C28" s="289"/>
      <c r="E28" s="290" t="s">
        <v>12</v>
      </c>
      <c r="F28" s="284"/>
      <c r="G28" s="285"/>
      <c r="H28" s="165" t="s">
        <v>12</v>
      </c>
      <c r="I28" s="168">
        <v>2351.0500000000002</v>
      </c>
      <c r="J28" s="7" t="s">
        <v>41</v>
      </c>
      <c r="K28" s="283">
        <v>31000000</v>
      </c>
      <c r="L28" s="284"/>
      <c r="M28" s="285"/>
      <c r="N28" s="329">
        <v>2351.0500000000002</v>
      </c>
      <c r="O28" s="330"/>
      <c r="P28" s="167">
        <f>SUM(N28)</f>
        <v>2351.0500000000002</v>
      </c>
    </row>
    <row r="29" spans="1:16" ht="14.25" customHeight="1">
      <c r="A29" s="290" t="s">
        <v>12</v>
      </c>
      <c r="B29" s="284"/>
      <c r="C29" s="285"/>
      <c r="E29" s="311" t="s">
        <v>12</v>
      </c>
      <c r="F29" s="284"/>
      <c r="G29" s="285"/>
      <c r="H29" s="8" t="s">
        <v>12</v>
      </c>
      <c r="I29" s="83">
        <f>SUM(I15:I28)</f>
        <v>172673.31999999998</v>
      </c>
      <c r="J29" s="9" t="s">
        <v>19</v>
      </c>
      <c r="K29" s="312" t="s">
        <v>20</v>
      </c>
      <c r="L29" s="284"/>
      <c r="M29" s="285"/>
      <c r="N29" s="310">
        <f>SUM(N15:N28)</f>
        <v>37122.990000000005</v>
      </c>
      <c r="O29" s="284"/>
      <c r="P29" s="285"/>
    </row>
    <row r="30" spans="1:16">
      <c r="A30" s="333">
        <f>SUM(A14:A29)</f>
        <v>47220000</v>
      </c>
      <c r="B30" s="334"/>
      <c r="C30" s="335"/>
      <c r="E30" s="336" t="s">
        <v>12</v>
      </c>
      <c r="F30" s="334"/>
      <c r="G30" s="335"/>
      <c r="H30" s="86">
        <f>SUM(H14:H29)</f>
        <v>47220000</v>
      </c>
      <c r="I30" s="86">
        <f>I14+I29</f>
        <v>23952214.23</v>
      </c>
      <c r="J30" s="10" t="s">
        <v>24</v>
      </c>
      <c r="K30" s="337" t="s">
        <v>20</v>
      </c>
      <c r="L30" s="334"/>
      <c r="M30" s="335"/>
      <c r="N30" s="333">
        <f>N14+N29</f>
        <v>3287691.62</v>
      </c>
      <c r="O30" s="334"/>
      <c r="P30" s="335"/>
    </row>
    <row r="31" spans="1:16">
      <c r="A31" s="291">
        <v>12787995</v>
      </c>
      <c r="B31" s="292"/>
      <c r="C31" s="293"/>
      <c r="E31" s="290" t="s">
        <v>12</v>
      </c>
      <c r="F31" s="284"/>
      <c r="G31" s="285"/>
      <c r="H31" s="77">
        <v>12787995</v>
      </c>
      <c r="I31" s="82">
        <v>4961842</v>
      </c>
      <c r="J31" s="7" t="s">
        <v>25</v>
      </c>
      <c r="K31" s="283">
        <v>51100000</v>
      </c>
      <c r="L31" s="284"/>
      <c r="M31" s="285"/>
      <c r="N31" s="291">
        <v>954360</v>
      </c>
      <c r="O31" s="292"/>
      <c r="P31" s="293"/>
    </row>
    <row r="32" spans="1:16">
      <c r="A32" s="291">
        <v>2398320</v>
      </c>
      <c r="B32" s="292"/>
      <c r="C32" s="293"/>
      <c r="E32" s="290" t="s">
        <v>12</v>
      </c>
      <c r="F32" s="284"/>
      <c r="G32" s="285"/>
      <c r="H32" s="77">
        <v>2398320</v>
      </c>
      <c r="I32" s="82">
        <v>770640</v>
      </c>
      <c r="J32" s="7" t="s">
        <v>26</v>
      </c>
      <c r="K32" s="283">
        <v>52100000</v>
      </c>
      <c r="L32" s="284"/>
      <c r="M32" s="285"/>
      <c r="N32" s="291">
        <v>192660</v>
      </c>
      <c r="O32" s="292"/>
      <c r="P32" s="293"/>
    </row>
    <row r="33" spans="1:16">
      <c r="A33" s="291">
        <v>9579000</v>
      </c>
      <c r="B33" s="292"/>
      <c r="C33" s="293"/>
      <c r="E33" s="318">
        <v>0</v>
      </c>
      <c r="F33" s="319"/>
      <c r="G33" s="320"/>
      <c r="H33" s="77">
        <v>9579000</v>
      </c>
      <c r="I33" s="82">
        <v>2853400.35</v>
      </c>
      <c r="J33" s="7" t="s">
        <v>27</v>
      </c>
      <c r="K33" s="283">
        <v>52200000</v>
      </c>
      <c r="L33" s="284"/>
      <c r="M33" s="285"/>
      <c r="N33" s="291">
        <v>713420</v>
      </c>
      <c r="O33" s="292"/>
      <c r="P33" s="293"/>
    </row>
    <row r="34" spans="1:16">
      <c r="A34" s="291">
        <v>1355000</v>
      </c>
      <c r="B34" s="292"/>
      <c r="C34" s="293"/>
      <c r="E34" s="290" t="s">
        <v>12</v>
      </c>
      <c r="F34" s="284"/>
      <c r="G34" s="285"/>
      <c r="H34" s="77">
        <v>1355000</v>
      </c>
      <c r="I34" s="82">
        <v>74650</v>
      </c>
      <c r="J34" s="7" t="s">
        <v>28</v>
      </c>
      <c r="K34" s="283">
        <v>53100000</v>
      </c>
      <c r="L34" s="284"/>
      <c r="M34" s="285"/>
      <c r="N34" s="291">
        <v>22800</v>
      </c>
      <c r="O34" s="292"/>
      <c r="P34" s="293"/>
    </row>
    <row r="35" spans="1:16">
      <c r="A35" s="291">
        <v>5851400</v>
      </c>
      <c r="B35" s="292"/>
      <c r="C35" s="293"/>
      <c r="E35" s="318">
        <v>0</v>
      </c>
      <c r="F35" s="319"/>
      <c r="G35" s="320"/>
      <c r="H35" s="77">
        <v>5851400</v>
      </c>
      <c r="I35" s="82">
        <v>1379071.44</v>
      </c>
      <c r="J35" s="7" t="s">
        <v>29</v>
      </c>
      <c r="K35" s="283">
        <v>5320000</v>
      </c>
      <c r="L35" s="284"/>
      <c r="M35" s="285"/>
      <c r="N35" s="291">
        <v>466630.19</v>
      </c>
      <c r="O35" s="292"/>
      <c r="P35" s="293"/>
    </row>
    <row r="36" spans="1:16">
      <c r="A36" s="291">
        <v>3212485</v>
      </c>
      <c r="B36" s="292"/>
      <c r="C36" s="293"/>
      <c r="E36" s="290" t="s">
        <v>12</v>
      </c>
      <c r="F36" s="284"/>
      <c r="G36" s="285"/>
      <c r="H36" s="77">
        <v>3212485</v>
      </c>
      <c r="I36" s="82">
        <v>522187</v>
      </c>
      <c r="J36" s="7" t="s">
        <v>30</v>
      </c>
      <c r="K36" s="283">
        <v>53300000</v>
      </c>
      <c r="L36" s="284"/>
      <c r="M36" s="285"/>
      <c r="N36" s="291">
        <v>307447</v>
      </c>
      <c r="O36" s="292"/>
      <c r="P36" s="293"/>
    </row>
    <row r="37" spans="1:16">
      <c r="A37" s="291">
        <v>465000</v>
      </c>
      <c r="B37" s="292"/>
      <c r="C37" s="293"/>
      <c r="E37" s="290" t="s">
        <v>12</v>
      </c>
      <c r="F37" s="284"/>
      <c r="G37" s="285"/>
      <c r="H37" s="77">
        <v>465000</v>
      </c>
      <c r="I37" s="82">
        <v>59002.05</v>
      </c>
      <c r="J37" s="7" t="s">
        <v>31</v>
      </c>
      <c r="K37" s="283">
        <v>53400000</v>
      </c>
      <c r="L37" s="284"/>
      <c r="M37" s="285"/>
      <c r="N37" s="291">
        <v>14417.13</v>
      </c>
      <c r="O37" s="292"/>
      <c r="P37" s="293"/>
    </row>
    <row r="38" spans="1:16">
      <c r="A38" s="291">
        <v>1653900</v>
      </c>
      <c r="B38" s="292"/>
      <c r="C38" s="293"/>
      <c r="E38" s="290" t="s">
        <v>12</v>
      </c>
      <c r="F38" s="284"/>
      <c r="G38" s="285"/>
      <c r="H38" s="77">
        <v>1653900</v>
      </c>
      <c r="I38" s="82">
        <v>199276</v>
      </c>
      <c r="J38" s="7" t="s">
        <v>32</v>
      </c>
      <c r="K38" s="283">
        <v>54100000</v>
      </c>
      <c r="L38" s="284"/>
      <c r="M38" s="285"/>
      <c r="N38" s="291">
        <v>136626</v>
      </c>
      <c r="O38" s="292"/>
      <c r="P38" s="293"/>
    </row>
    <row r="39" spans="1:16">
      <c r="A39" s="291">
        <v>6681900</v>
      </c>
      <c r="B39" s="292"/>
      <c r="C39" s="293"/>
      <c r="E39" s="290" t="s">
        <v>12</v>
      </c>
      <c r="F39" s="284"/>
      <c r="G39" s="285"/>
      <c r="H39" s="77">
        <v>6681900</v>
      </c>
      <c r="I39" s="82">
        <v>493000</v>
      </c>
      <c r="J39" s="7" t="s">
        <v>33</v>
      </c>
      <c r="K39" s="283">
        <v>54200000</v>
      </c>
      <c r="L39" s="284"/>
      <c r="M39" s="285"/>
      <c r="N39" s="291">
        <v>0</v>
      </c>
      <c r="O39" s="292"/>
      <c r="P39" s="293"/>
    </row>
    <row r="40" spans="1:16">
      <c r="A40" s="291">
        <v>25000</v>
      </c>
      <c r="B40" s="292"/>
      <c r="C40" s="293"/>
      <c r="E40" s="290" t="s">
        <v>12</v>
      </c>
      <c r="F40" s="284"/>
      <c r="G40" s="285"/>
      <c r="H40" s="77">
        <v>25000</v>
      </c>
      <c r="I40" s="82">
        <v>0</v>
      </c>
      <c r="J40" s="7" t="s">
        <v>34</v>
      </c>
      <c r="K40" s="283">
        <v>55100000</v>
      </c>
      <c r="L40" s="284"/>
      <c r="M40" s="285"/>
      <c r="N40" s="290" t="s">
        <v>212</v>
      </c>
      <c r="O40" s="284"/>
      <c r="P40" s="285"/>
    </row>
    <row r="41" spans="1:16">
      <c r="A41" s="291">
        <v>3210000</v>
      </c>
      <c r="B41" s="292"/>
      <c r="C41" s="293"/>
      <c r="E41" s="290" t="s">
        <v>12</v>
      </c>
      <c r="F41" s="284"/>
      <c r="G41" s="285"/>
      <c r="H41" s="77">
        <v>3210000</v>
      </c>
      <c r="I41" s="82">
        <v>1692576.44</v>
      </c>
      <c r="J41" s="7" t="s">
        <v>35</v>
      </c>
      <c r="K41" s="283">
        <v>56100000</v>
      </c>
      <c r="L41" s="284"/>
      <c r="M41" s="285"/>
      <c r="N41" s="291">
        <v>696000</v>
      </c>
      <c r="O41" s="292"/>
      <c r="P41" s="293"/>
    </row>
    <row r="42" spans="1:16">
      <c r="A42" s="310">
        <f>A31+A32+A33+A34+A35+A36+A37+A38+A39+A40+A41</f>
        <v>47220000</v>
      </c>
      <c r="B42" s="284"/>
      <c r="C42" s="285"/>
      <c r="E42" s="311" t="s">
        <v>12</v>
      </c>
      <c r="F42" s="284"/>
      <c r="G42" s="285"/>
      <c r="H42" s="78">
        <f>SUM(H31:H41)</f>
        <v>47220000</v>
      </c>
      <c r="I42" s="83">
        <f>SUM(I31:I41)</f>
        <v>13005645.279999999</v>
      </c>
      <c r="J42" s="9" t="s">
        <v>19</v>
      </c>
      <c r="K42" s="312" t="s">
        <v>20</v>
      </c>
      <c r="L42" s="284"/>
      <c r="M42" s="285"/>
      <c r="N42" s="310">
        <f>SUM(N31:N41)</f>
        <v>3504360.32</v>
      </c>
      <c r="O42" s="284"/>
      <c r="P42" s="285"/>
    </row>
    <row r="43" spans="1:16">
      <c r="A43" s="290" t="s">
        <v>12</v>
      </c>
      <c r="B43" s="284"/>
      <c r="C43" s="285"/>
      <c r="E43" s="290" t="s">
        <v>12</v>
      </c>
      <c r="F43" s="284"/>
      <c r="G43" s="285"/>
      <c r="H43" s="5" t="s">
        <v>12</v>
      </c>
      <c r="I43" s="82">
        <v>3490681.22</v>
      </c>
      <c r="J43" s="7" t="s">
        <v>36</v>
      </c>
      <c r="K43" s="283">
        <v>21010000</v>
      </c>
      <c r="L43" s="284"/>
      <c r="M43" s="285"/>
      <c r="N43" s="291">
        <v>0</v>
      </c>
      <c r="O43" s="292"/>
      <c r="P43" s="293"/>
    </row>
    <row r="44" spans="1:16">
      <c r="A44" s="290" t="s">
        <v>12</v>
      </c>
      <c r="B44" s="284"/>
      <c r="C44" s="285"/>
      <c r="E44" s="290" t="s">
        <v>12</v>
      </c>
      <c r="F44" s="284"/>
      <c r="G44" s="285"/>
      <c r="H44" s="5" t="s">
        <v>12</v>
      </c>
      <c r="I44" s="84" t="s">
        <v>12</v>
      </c>
      <c r="J44" s="7" t="s">
        <v>37</v>
      </c>
      <c r="K44" s="283">
        <v>21020000</v>
      </c>
      <c r="L44" s="284"/>
      <c r="M44" s="285"/>
      <c r="N44" s="318">
        <v>0</v>
      </c>
      <c r="O44" s="319"/>
      <c r="P44" s="320"/>
    </row>
    <row r="45" spans="1:16">
      <c r="A45" s="290" t="s">
        <v>12</v>
      </c>
      <c r="B45" s="284"/>
      <c r="C45" s="285"/>
      <c r="E45" s="290" t="s">
        <v>12</v>
      </c>
      <c r="F45" s="284"/>
      <c r="G45" s="285"/>
      <c r="H45" s="5" t="s">
        <v>12</v>
      </c>
      <c r="I45" s="82">
        <v>88850.77</v>
      </c>
      <c r="J45" s="7" t="s">
        <v>21</v>
      </c>
      <c r="K45" s="283">
        <v>21040001</v>
      </c>
      <c r="L45" s="284"/>
      <c r="M45" s="285"/>
      <c r="N45" s="291">
        <v>21116.26</v>
      </c>
      <c r="O45" s="292"/>
      <c r="P45" s="293"/>
    </row>
    <row r="46" spans="1:16" s="208" customFormat="1">
      <c r="A46" s="206"/>
      <c r="B46" s="338">
        <v>0</v>
      </c>
      <c r="C46" s="339"/>
      <c r="E46" s="326">
        <v>0</v>
      </c>
      <c r="F46" s="327"/>
      <c r="G46" s="328"/>
      <c r="H46" s="207">
        <v>0</v>
      </c>
      <c r="I46" s="204">
        <v>0</v>
      </c>
      <c r="J46" s="7" t="s">
        <v>211</v>
      </c>
      <c r="K46" s="321">
        <v>21040005</v>
      </c>
      <c r="L46" s="322"/>
      <c r="M46" s="323"/>
      <c r="N46" s="286">
        <v>0</v>
      </c>
      <c r="O46" s="287"/>
      <c r="P46" s="205">
        <f>SUM(N46)</f>
        <v>0</v>
      </c>
    </row>
    <row r="47" spans="1:16" s="265" customFormat="1">
      <c r="A47" s="262"/>
      <c r="B47" s="270"/>
      <c r="C47" s="271">
        <v>0</v>
      </c>
      <c r="E47" s="267"/>
      <c r="F47" s="268"/>
      <c r="G47" s="269">
        <v>0</v>
      </c>
      <c r="H47" s="266">
        <v>0</v>
      </c>
      <c r="I47" s="263">
        <v>19800</v>
      </c>
      <c r="J47" s="272" t="s">
        <v>231</v>
      </c>
      <c r="K47" s="321">
        <v>21040008</v>
      </c>
      <c r="L47" s="322"/>
      <c r="M47" s="323"/>
      <c r="N47" s="286">
        <v>0</v>
      </c>
      <c r="O47" s="287"/>
      <c r="P47" s="264"/>
    </row>
    <row r="48" spans="1:16">
      <c r="A48" s="290" t="s">
        <v>12</v>
      </c>
      <c r="B48" s="284"/>
      <c r="C48" s="285"/>
      <c r="E48" s="290" t="s">
        <v>12</v>
      </c>
      <c r="F48" s="284"/>
      <c r="G48" s="285"/>
      <c r="H48" s="5" t="s">
        <v>12</v>
      </c>
      <c r="I48" s="84">
        <v>0</v>
      </c>
      <c r="J48" s="7" t="s">
        <v>38</v>
      </c>
      <c r="K48" s="283">
        <v>21040007</v>
      </c>
      <c r="L48" s="284"/>
      <c r="M48" s="285"/>
      <c r="N48" s="291">
        <v>0</v>
      </c>
      <c r="O48" s="292"/>
      <c r="P48" s="293"/>
    </row>
    <row r="49" spans="1:16">
      <c r="A49" s="290" t="s">
        <v>12</v>
      </c>
      <c r="B49" s="284"/>
      <c r="C49" s="285"/>
      <c r="E49" s="290" t="s">
        <v>12</v>
      </c>
      <c r="F49" s="284"/>
      <c r="G49" s="285"/>
      <c r="H49" s="5" t="s">
        <v>12</v>
      </c>
      <c r="I49" s="82">
        <v>42180</v>
      </c>
      <c r="J49" s="7" t="s">
        <v>201</v>
      </c>
      <c r="K49" s="283">
        <v>21040099</v>
      </c>
      <c r="L49" s="284"/>
      <c r="M49" s="285"/>
      <c r="N49" s="291">
        <v>4430</v>
      </c>
      <c r="O49" s="292"/>
      <c r="P49" s="293"/>
    </row>
    <row r="50" spans="1:16" s="166" customFormat="1" ht="18" customHeight="1">
      <c r="A50" s="165"/>
      <c r="B50" s="162"/>
      <c r="C50" s="79">
        <v>0</v>
      </c>
      <c r="E50" s="326">
        <v>0</v>
      </c>
      <c r="F50" s="327"/>
      <c r="G50" s="328"/>
      <c r="H50" s="195">
        <v>0</v>
      </c>
      <c r="I50" s="163">
        <v>31492</v>
      </c>
      <c r="J50" s="7" t="s">
        <v>22</v>
      </c>
      <c r="K50" s="321">
        <v>21040013</v>
      </c>
      <c r="L50" s="322"/>
      <c r="M50" s="323"/>
      <c r="N50" s="286">
        <v>6660</v>
      </c>
      <c r="O50" s="287"/>
      <c r="P50" s="164">
        <f>SUM(N50)</f>
        <v>6660</v>
      </c>
    </row>
    <row r="51" spans="1:16" s="227" customFormat="1" ht="15" customHeight="1">
      <c r="A51" s="225"/>
      <c r="B51" s="224"/>
      <c r="C51" s="79">
        <v>0</v>
      </c>
      <c r="E51" s="228"/>
      <c r="F51" s="229"/>
      <c r="G51" s="230">
        <v>0</v>
      </c>
      <c r="H51" s="226">
        <v>0</v>
      </c>
      <c r="I51" s="232">
        <v>4250</v>
      </c>
      <c r="J51" s="7" t="s">
        <v>214</v>
      </c>
      <c r="K51" s="321"/>
      <c r="L51" s="322"/>
      <c r="M51" s="323"/>
      <c r="N51" s="286">
        <v>0</v>
      </c>
      <c r="O51" s="287"/>
      <c r="P51" s="231">
        <f>SUM(N51:N51)</f>
        <v>0</v>
      </c>
    </row>
    <row r="52" spans="1:16">
      <c r="A52" s="290" t="s">
        <v>12</v>
      </c>
      <c r="B52" s="284"/>
      <c r="C52" s="285"/>
      <c r="E52" s="290" t="s">
        <v>12</v>
      </c>
      <c r="F52" s="284"/>
      <c r="G52" s="285"/>
      <c r="H52" s="5" t="s">
        <v>12</v>
      </c>
      <c r="I52" s="84" t="s">
        <v>12</v>
      </c>
      <c r="J52" s="7" t="s">
        <v>204</v>
      </c>
      <c r="K52" s="283">
        <v>21040099</v>
      </c>
      <c r="L52" s="284"/>
      <c r="M52" s="285"/>
      <c r="N52" s="318">
        <v>0</v>
      </c>
      <c r="O52" s="319"/>
      <c r="P52" s="320"/>
    </row>
    <row r="53" spans="1:16" s="256" customFormat="1" ht="14.25" customHeight="1">
      <c r="A53" s="255"/>
      <c r="B53" s="288" t="s">
        <v>12</v>
      </c>
      <c r="C53" s="289"/>
      <c r="E53" s="290" t="s">
        <v>12</v>
      </c>
      <c r="F53" s="284"/>
      <c r="G53" s="285"/>
      <c r="H53" s="258">
        <v>0</v>
      </c>
      <c r="I53" s="257">
        <v>0</v>
      </c>
      <c r="J53" s="7" t="s">
        <v>233</v>
      </c>
      <c r="K53" s="283">
        <v>21040099</v>
      </c>
      <c r="L53" s="284"/>
      <c r="M53" s="285"/>
      <c r="N53" s="326">
        <v>0</v>
      </c>
      <c r="O53" s="327"/>
      <c r="P53" s="259"/>
    </row>
    <row r="54" spans="1:16" ht="14.25" customHeight="1">
      <c r="A54" s="290" t="s">
        <v>12</v>
      </c>
      <c r="B54" s="284"/>
      <c r="C54" s="285"/>
      <c r="E54" s="290" t="s">
        <v>12</v>
      </c>
      <c r="F54" s="284"/>
      <c r="G54" s="285"/>
      <c r="H54" s="5" t="s">
        <v>12</v>
      </c>
      <c r="I54" s="84" t="s">
        <v>12</v>
      </c>
      <c r="J54" s="7" t="s">
        <v>23</v>
      </c>
      <c r="K54" s="283">
        <v>21040099</v>
      </c>
      <c r="L54" s="284"/>
      <c r="M54" s="285"/>
      <c r="N54" s="318">
        <v>0</v>
      </c>
      <c r="O54" s="319"/>
      <c r="P54" s="320"/>
    </row>
    <row r="55" spans="1:16" ht="14.25" customHeight="1">
      <c r="A55" s="290" t="s">
        <v>12</v>
      </c>
      <c r="B55" s="284"/>
      <c r="C55" s="285"/>
      <c r="E55" s="290" t="s">
        <v>12</v>
      </c>
      <c r="F55" s="284"/>
      <c r="G55" s="285"/>
      <c r="H55" s="5" t="s">
        <v>12</v>
      </c>
      <c r="I55" s="84">
        <v>636012</v>
      </c>
      <c r="J55" s="7" t="s">
        <v>41</v>
      </c>
      <c r="K55" s="283">
        <v>31000000</v>
      </c>
      <c r="L55" s="284"/>
      <c r="M55" s="285"/>
      <c r="N55" s="291">
        <v>0</v>
      </c>
      <c r="O55" s="292"/>
      <c r="P55" s="293"/>
    </row>
    <row r="56" spans="1:16">
      <c r="A56" s="311" t="s">
        <v>12</v>
      </c>
      <c r="B56" s="284"/>
      <c r="C56" s="285"/>
      <c r="E56" s="311" t="s">
        <v>12</v>
      </c>
      <c r="F56" s="284"/>
      <c r="G56" s="285"/>
      <c r="H56" s="8" t="s">
        <v>12</v>
      </c>
      <c r="I56" s="83">
        <f>SUM(I43:I55)</f>
        <v>4313265.99</v>
      </c>
      <c r="J56" s="9" t="s">
        <v>19</v>
      </c>
      <c r="K56" s="312" t="s">
        <v>20</v>
      </c>
      <c r="L56" s="284"/>
      <c r="M56" s="285"/>
      <c r="N56" s="310">
        <f>SUM(N43:N55)</f>
        <v>32206.26</v>
      </c>
      <c r="O56" s="284"/>
      <c r="P56" s="285"/>
    </row>
    <row r="57" spans="1:16">
      <c r="A57" s="342">
        <v>47220000</v>
      </c>
      <c r="B57" s="343"/>
      <c r="C57" s="344"/>
      <c r="E57" s="345" t="s">
        <v>12</v>
      </c>
      <c r="F57" s="334"/>
      <c r="G57" s="335"/>
      <c r="H57" s="81">
        <v>47220000</v>
      </c>
      <c r="I57" s="87">
        <f>I42+I56</f>
        <v>17318911.27</v>
      </c>
      <c r="J57" s="11" t="s">
        <v>42</v>
      </c>
      <c r="K57" s="346" t="s">
        <v>20</v>
      </c>
      <c r="L57" s="334"/>
      <c r="M57" s="335"/>
      <c r="N57" s="347">
        <f>N42+N56</f>
        <v>3536566.5799999996</v>
      </c>
      <c r="O57" s="334"/>
      <c r="P57" s="335"/>
    </row>
    <row r="58" spans="1:16">
      <c r="A58" s="311" t="s">
        <v>12</v>
      </c>
      <c r="B58" s="284"/>
      <c r="C58" s="285"/>
      <c r="E58" s="311" t="s">
        <v>12</v>
      </c>
      <c r="F58" s="284"/>
      <c r="G58" s="285"/>
      <c r="H58" s="8" t="s">
        <v>12</v>
      </c>
      <c r="I58" s="83">
        <f>I30-I57</f>
        <v>6633302.9600000009</v>
      </c>
      <c r="J58" s="9" t="s">
        <v>43</v>
      </c>
      <c r="K58" s="312" t="s">
        <v>20</v>
      </c>
      <c r="L58" s="284"/>
      <c r="M58" s="285"/>
      <c r="N58" s="310">
        <f>N30-N57</f>
        <v>-248874.9599999995</v>
      </c>
      <c r="O58" s="284"/>
      <c r="P58" s="285"/>
    </row>
    <row r="59" spans="1:16">
      <c r="A59" s="340" t="s">
        <v>9</v>
      </c>
      <c r="B59" s="284"/>
      <c r="C59" s="284"/>
      <c r="E59" s="341" t="s">
        <v>9</v>
      </c>
      <c r="F59" s="284"/>
      <c r="G59" s="284"/>
      <c r="H59" s="12" t="s">
        <v>9</v>
      </c>
      <c r="I59" s="192">
        <f>I6+I58</f>
        <v>42436694.009999998</v>
      </c>
      <c r="J59" s="8" t="s">
        <v>44</v>
      </c>
      <c r="K59" s="302" t="s">
        <v>9</v>
      </c>
      <c r="L59" s="284"/>
      <c r="M59" s="285"/>
      <c r="N59" s="310">
        <f>N6+N58</f>
        <v>42436694.009999998</v>
      </c>
      <c r="O59" s="284"/>
      <c r="P59" s="285"/>
    </row>
    <row r="60" spans="1:16" ht="0" hidden="1" customHeight="1"/>
    <row r="61" spans="1:16" ht="15.95" customHeight="1"/>
  </sheetData>
  <mergeCells count="210">
    <mergeCell ref="N55:P55"/>
    <mergeCell ref="N52:P52"/>
    <mergeCell ref="A52:C52"/>
    <mergeCell ref="E52:G52"/>
    <mergeCell ref="K52:M52"/>
    <mergeCell ref="K51:M51"/>
    <mergeCell ref="K53:M53"/>
    <mergeCell ref="N53:O53"/>
    <mergeCell ref="A58:C58"/>
    <mergeCell ref="E58:G58"/>
    <mergeCell ref="K58:M58"/>
    <mergeCell ref="N58:P58"/>
    <mergeCell ref="A59:C59"/>
    <mergeCell ref="E59:G59"/>
    <mergeCell ref="K59:M59"/>
    <mergeCell ref="N59:P59"/>
    <mergeCell ref="N51:O51"/>
    <mergeCell ref="A56:C56"/>
    <mergeCell ref="E56:G56"/>
    <mergeCell ref="K56:M56"/>
    <mergeCell ref="N56:P56"/>
    <mergeCell ref="A57:C57"/>
    <mergeCell ref="E57:G57"/>
    <mergeCell ref="K57:M57"/>
    <mergeCell ref="N57:P57"/>
    <mergeCell ref="A54:C54"/>
    <mergeCell ref="E54:G54"/>
    <mergeCell ref="K54:M54"/>
    <mergeCell ref="N54:P54"/>
    <mergeCell ref="A55:C55"/>
    <mergeCell ref="E55:G55"/>
    <mergeCell ref="K55:M55"/>
    <mergeCell ref="K50:M50"/>
    <mergeCell ref="N50:O50"/>
    <mergeCell ref="E50:G50"/>
    <mergeCell ref="A45:C45"/>
    <mergeCell ref="E45:G45"/>
    <mergeCell ref="K45:M45"/>
    <mergeCell ref="N45:P45"/>
    <mergeCell ref="A48:C48"/>
    <mergeCell ref="E48:G48"/>
    <mergeCell ref="K48:M48"/>
    <mergeCell ref="N48:P48"/>
    <mergeCell ref="A49:C49"/>
    <mergeCell ref="E49:G49"/>
    <mergeCell ref="K49:M49"/>
    <mergeCell ref="N49:P49"/>
    <mergeCell ref="N46:O46"/>
    <mergeCell ref="E46:G46"/>
    <mergeCell ref="B46:C46"/>
    <mergeCell ref="K46:M46"/>
    <mergeCell ref="N47:O47"/>
    <mergeCell ref="K47:M47"/>
    <mergeCell ref="A43:C43"/>
    <mergeCell ref="E43:G43"/>
    <mergeCell ref="K43:M43"/>
    <mergeCell ref="N43:P43"/>
    <mergeCell ref="A44:C44"/>
    <mergeCell ref="E44:G44"/>
    <mergeCell ref="K44:M44"/>
    <mergeCell ref="N44:P44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33:C33"/>
    <mergeCell ref="E33:G33"/>
    <mergeCell ref="K33:M33"/>
    <mergeCell ref="N33:P33"/>
    <mergeCell ref="A34:C34"/>
    <mergeCell ref="E34:G34"/>
    <mergeCell ref="K34:M34"/>
    <mergeCell ref="N34:P34"/>
    <mergeCell ref="A32:C32"/>
    <mergeCell ref="E32:G32"/>
    <mergeCell ref="K32:M32"/>
    <mergeCell ref="N32:P32"/>
    <mergeCell ref="A29:C29"/>
    <mergeCell ref="E29:G29"/>
    <mergeCell ref="K29:M29"/>
    <mergeCell ref="N29:P29"/>
    <mergeCell ref="A30:C30"/>
    <mergeCell ref="E30:G30"/>
    <mergeCell ref="K30:M30"/>
    <mergeCell ref="N30:P30"/>
    <mergeCell ref="A31:C31"/>
    <mergeCell ref="E31:G31"/>
    <mergeCell ref="K31:M31"/>
    <mergeCell ref="N31:P31"/>
    <mergeCell ref="K25:M25"/>
    <mergeCell ref="N25:O25"/>
    <mergeCell ref="N21:O21"/>
    <mergeCell ref="K28:M28"/>
    <mergeCell ref="N28:O28"/>
    <mergeCell ref="E28:G28"/>
    <mergeCell ref="B28:C28"/>
    <mergeCell ref="K21:M21"/>
    <mergeCell ref="K22:M22"/>
    <mergeCell ref="N22:O22"/>
    <mergeCell ref="E22:G22"/>
    <mergeCell ref="B22:C22"/>
    <mergeCell ref="K24:M24"/>
    <mergeCell ref="N24:O24"/>
    <mergeCell ref="K23:M23"/>
    <mergeCell ref="N23:O23"/>
    <mergeCell ref="A26:C26"/>
    <mergeCell ref="E26:G26"/>
    <mergeCell ref="K26:M26"/>
    <mergeCell ref="N26:P26"/>
    <mergeCell ref="N18:O18"/>
    <mergeCell ref="N19:O19"/>
    <mergeCell ref="B18:C18"/>
    <mergeCell ref="K18:M18"/>
    <mergeCell ref="E18:G18"/>
    <mergeCell ref="E19:G19"/>
    <mergeCell ref="A17:C17"/>
    <mergeCell ref="E17:G17"/>
    <mergeCell ref="K17:M17"/>
    <mergeCell ref="N17:P17"/>
    <mergeCell ref="N4:P4"/>
    <mergeCell ref="A5:C5"/>
    <mergeCell ref="E5:G5"/>
    <mergeCell ref="K5:M5"/>
    <mergeCell ref="A13:C13"/>
    <mergeCell ref="E13:G13"/>
    <mergeCell ref="A14:C14"/>
    <mergeCell ref="E14:G14"/>
    <mergeCell ref="K14:M14"/>
    <mergeCell ref="N14:P14"/>
    <mergeCell ref="N5:P5"/>
    <mergeCell ref="N8:P8"/>
    <mergeCell ref="A9:C9"/>
    <mergeCell ref="E9:G9"/>
    <mergeCell ref="K9:M9"/>
    <mergeCell ref="N9:P9"/>
    <mergeCell ref="N6:P6"/>
    <mergeCell ref="N7:P7"/>
    <mergeCell ref="K13:M13"/>
    <mergeCell ref="N13:P13"/>
    <mergeCell ref="A10:C10"/>
    <mergeCell ref="E10:G10"/>
    <mergeCell ref="K10:M10"/>
    <mergeCell ref="N10:P10"/>
    <mergeCell ref="A1:E1"/>
    <mergeCell ref="G1:K1"/>
    <mergeCell ref="G2:K2"/>
    <mergeCell ref="G3:K3"/>
    <mergeCell ref="A4:I4"/>
    <mergeCell ref="K4:M4"/>
    <mergeCell ref="A8:C8"/>
    <mergeCell ref="E8:G8"/>
    <mergeCell ref="K8:M8"/>
    <mergeCell ref="A6:C6"/>
    <mergeCell ref="E6:G6"/>
    <mergeCell ref="K6:M6"/>
    <mergeCell ref="A7:C7"/>
    <mergeCell ref="E7:G7"/>
    <mergeCell ref="K7:M7"/>
    <mergeCell ref="K27:M27"/>
    <mergeCell ref="N27:O27"/>
    <mergeCell ref="B53:C53"/>
    <mergeCell ref="E53:G53"/>
    <mergeCell ref="K11:M11"/>
    <mergeCell ref="N11:P11"/>
    <mergeCell ref="A12:C12"/>
    <mergeCell ref="E12:G12"/>
    <mergeCell ref="K12:M12"/>
    <mergeCell ref="N12:P12"/>
    <mergeCell ref="A11:C11"/>
    <mergeCell ref="E11:G11"/>
    <mergeCell ref="A15:C15"/>
    <mergeCell ref="E15:G15"/>
    <mergeCell ref="K15:M15"/>
    <mergeCell ref="N15:P15"/>
    <mergeCell ref="K16:M16"/>
    <mergeCell ref="N16:O16"/>
    <mergeCell ref="E16:G16"/>
    <mergeCell ref="B16:C16"/>
    <mergeCell ref="E20:G20"/>
    <mergeCell ref="K20:M20"/>
    <mergeCell ref="N20:O20"/>
    <mergeCell ref="K19:M19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100"/>
  <sheetViews>
    <sheetView workbookViewId="0">
      <selection activeCell="F83" sqref="F83"/>
    </sheetView>
  </sheetViews>
  <sheetFormatPr defaultRowHeight="23.25"/>
  <cols>
    <col min="1" max="1" width="4.125" style="13" customWidth="1"/>
    <col min="2" max="2" width="44.125" style="14" customWidth="1"/>
    <col min="3" max="3" width="9" style="15"/>
    <col min="4" max="6" width="11.875" style="14" customWidth="1"/>
    <col min="7" max="43" width="9" style="16"/>
    <col min="44" max="16384" width="9" style="14"/>
  </cols>
  <sheetData>
    <row r="1" spans="1:6" ht="21.75" customHeight="1">
      <c r="A1" s="349" t="s">
        <v>134</v>
      </c>
      <c r="B1" s="349"/>
      <c r="C1" s="349"/>
      <c r="D1" s="349"/>
      <c r="E1" s="349"/>
      <c r="F1" s="349"/>
    </row>
    <row r="2" spans="1:6">
      <c r="A2" s="349" t="s">
        <v>117</v>
      </c>
      <c r="B2" s="349"/>
      <c r="C2" s="349"/>
      <c r="D2" s="349"/>
      <c r="E2" s="349"/>
      <c r="F2" s="349"/>
    </row>
    <row r="3" spans="1:6">
      <c r="A3" s="350" t="s">
        <v>268</v>
      </c>
      <c r="B3" s="350"/>
      <c r="C3" s="350"/>
      <c r="D3" s="350"/>
      <c r="E3" s="350"/>
      <c r="F3" s="350"/>
    </row>
    <row r="4" spans="1:6">
      <c r="A4" s="62" t="s">
        <v>118</v>
      </c>
      <c r="B4" s="39"/>
      <c r="C4" s="39"/>
      <c r="D4" s="39"/>
      <c r="E4" s="39"/>
      <c r="F4" s="39"/>
    </row>
    <row r="5" spans="1:6">
      <c r="A5" s="17"/>
      <c r="B5" s="351" t="s">
        <v>2</v>
      </c>
      <c r="C5" s="352" t="s">
        <v>3</v>
      </c>
      <c r="D5" s="354" t="s">
        <v>45</v>
      </c>
      <c r="E5" s="18" t="s">
        <v>46</v>
      </c>
      <c r="F5" s="18" t="s">
        <v>1</v>
      </c>
    </row>
    <row r="6" spans="1:6">
      <c r="A6" s="19"/>
      <c r="B6" s="351"/>
      <c r="C6" s="353"/>
      <c r="D6" s="355"/>
      <c r="E6" s="20" t="s">
        <v>47</v>
      </c>
      <c r="F6" s="20" t="s">
        <v>47</v>
      </c>
    </row>
    <row r="7" spans="1:6">
      <c r="A7" s="21" t="s">
        <v>48</v>
      </c>
      <c r="B7" s="22"/>
      <c r="C7" s="23"/>
      <c r="D7" s="24"/>
      <c r="E7" s="20"/>
      <c r="F7" s="20"/>
    </row>
    <row r="8" spans="1:6">
      <c r="A8" s="25" t="s">
        <v>13</v>
      </c>
      <c r="B8" s="22"/>
      <c r="C8" s="26"/>
      <c r="D8" s="88"/>
      <c r="E8" s="28"/>
      <c r="F8" s="28"/>
    </row>
    <row r="9" spans="1:6">
      <c r="A9" s="29"/>
      <c r="B9" s="22" t="s">
        <v>49</v>
      </c>
      <c r="C9" s="26">
        <v>41100001</v>
      </c>
      <c r="D9" s="30">
        <v>200000</v>
      </c>
      <c r="E9" s="31">
        <v>22715</v>
      </c>
      <c r="F9" s="31">
        <v>22715</v>
      </c>
    </row>
    <row r="10" spans="1:6">
      <c r="A10" s="29"/>
      <c r="B10" s="22" t="s">
        <v>50</v>
      </c>
      <c r="C10" s="26">
        <v>41100002</v>
      </c>
      <c r="D10" s="30">
        <v>63000</v>
      </c>
      <c r="E10" s="31">
        <v>14201.29</v>
      </c>
      <c r="F10" s="31">
        <v>14201.29</v>
      </c>
    </row>
    <row r="11" spans="1:6">
      <c r="A11" s="29"/>
      <c r="B11" s="22" t="s">
        <v>51</v>
      </c>
      <c r="C11" s="26">
        <v>41100003</v>
      </c>
      <c r="D11" s="30">
        <v>7000</v>
      </c>
      <c r="E11" s="31">
        <v>200</v>
      </c>
      <c r="F11" s="31">
        <v>200</v>
      </c>
    </row>
    <row r="12" spans="1:6">
      <c r="A12" s="29"/>
      <c r="B12" s="32" t="s">
        <v>19</v>
      </c>
      <c r="C12" s="26"/>
      <c r="D12" s="37">
        <f>SUM(D9:D11)</f>
        <v>270000</v>
      </c>
      <c r="E12" s="34">
        <f>SUM(E8:E11)</f>
        <v>37116.29</v>
      </c>
      <c r="F12" s="34">
        <f>SUM(F8:F11)</f>
        <v>37116.29</v>
      </c>
    </row>
    <row r="13" spans="1:6">
      <c r="A13" s="25" t="s">
        <v>52</v>
      </c>
      <c r="B13" s="22"/>
      <c r="C13" s="26"/>
      <c r="D13" s="27"/>
      <c r="E13" s="35"/>
      <c r="F13" s="35"/>
    </row>
    <row r="14" spans="1:6">
      <c r="A14" s="29"/>
      <c r="B14" s="22" t="s">
        <v>53</v>
      </c>
      <c r="C14" s="26">
        <v>41210004</v>
      </c>
      <c r="D14" s="30">
        <v>1500</v>
      </c>
      <c r="E14" s="31" t="s">
        <v>150</v>
      </c>
      <c r="F14" s="31">
        <v>29.1</v>
      </c>
    </row>
    <row r="15" spans="1:6">
      <c r="A15" s="29"/>
      <c r="B15" s="22" t="s">
        <v>54</v>
      </c>
      <c r="C15" s="26">
        <v>41210005</v>
      </c>
      <c r="D15" s="30">
        <v>0</v>
      </c>
      <c r="E15" s="31">
        <v>0</v>
      </c>
      <c r="F15" s="31">
        <f t="shared" ref="F15:F23" si="0">E15</f>
        <v>0</v>
      </c>
    </row>
    <row r="16" spans="1:6">
      <c r="A16" s="29"/>
      <c r="B16" s="22" t="s">
        <v>55</v>
      </c>
      <c r="C16" s="26">
        <v>41210007</v>
      </c>
      <c r="D16" s="30">
        <v>500</v>
      </c>
      <c r="E16" s="31">
        <v>181</v>
      </c>
      <c r="F16" s="31">
        <v>1179</v>
      </c>
    </row>
    <row r="17" spans="1:6">
      <c r="A17" s="29"/>
      <c r="B17" s="22" t="s">
        <v>137</v>
      </c>
      <c r="C17" s="26">
        <v>41210008</v>
      </c>
      <c r="D17" s="30">
        <v>0</v>
      </c>
      <c r="E17" s="31">
        <v>23580</v>
      </c>
      <c r="F17" s="31">
        <v>60940</v>
      </c>
    </row>
    <row r="18" spans="1:6">
      <c r="A18" s="29"/>
      <c r="B18" s="22" t="s">
        <v>56</v>
      </c>
      <c r="C18" s="26">
        <v>41210029</v>
      </c>
      <c r="D18" s="30">
        <v>500</v>
      </c>
      <c r="E18" s="31">
        <v>70</v>
      </c>
      <c r="F18" s="31">
        <v>460</v>
      </c>
    </row>
    <row r="19" spans="1:6">
      <c r="A19" s="29"/>
      <c r="B19" s="22" t="s">
        <v>197</v>
      </c>
      <c r="C19" s="26">
        <v>41210030</v>
      </c>
      <c r="D19" s="30">
        <v>280000</v>
      </c>
      <c r="E19" s="31">
        <v>0</v>
      </c>
      <c r="F19" s="31">
        <f t="shared" si="0"/>
        <v>0</v>
      </c>
    </row>
    <row r="20" spans="1:6">
      <c r="A20" s="29"/>
      <c r="B20" s="22" t="s">
        <v>57</v>
      </c>
      <c r="C20" s="26">
        <v>41219999</v>
      </c>
      <c r="D20" s="30">
        <v>24000</v>
      </c>
      <c r="E20" s="31">
        <v>24000</v>
      </c>
      <c r="F20" s="31">
        <v>24700</v>
      </c>
    </row>
    <row r="21" spans="1:6">
      <c r="A21" s="29"/>
      <c r="B21" s="22" t="s">
        <v>58</v>
      </c>
      <c r="C21" s="26">
        <v>41220010</v>
      </c>
      <c r="D21" s="30">
        <v>5000</v>
      </c>
      <c r="E21" s="31">
        <v>0</v>
      </c>
      <c r="F21" s="31">
        <v>24018</v>
      </c>
    </row>
    <row r="22" spans="1:6">
      <c r="A22" s="29"/>
      <c r="B22" s="22" t="s">
        <v>138</v>
      </c>
      <c r="C22" s="26">
        <v>41230007</v>
      </c>
      <c r="D22" s="30">
        <v>2500</v>
      </c>
      <c r="E22" s="31">
        <v>100</v>
      </c>
      <c r="F22" s="31">
        <v>260</v>
      </c>
    </row>
    <row r="23" spans="1:6">
      <c r="A23" s="29"/>
      <c r="B23" s="22" t="s">
        <v>59</v>
      </c>
      <c r="C23" s="26">
        <v>41239999</v>
      </c>
      <c r="D23" s="30">
        <v>0</v>
      </c>
      <c r="E23" s="31">
        <v>0</v>
      </c>
      <c r="F23" s="31">
        <f t="shared" si="0"/>
        <v>0</v>
      </c>
    </row>
    <row r="24" spans="1:6">
      <c r="A24" s="29"/>
      <c r="B24" s="32" t="s">
        <v>19</v>
      </c>
      <c r="C24" s="36"/>
      <c r="D24" s="37">
        <f>SUM(D14:D23)</f>
        <v>314000</v>
      </c>
      <c r="E24" s="38">
        <f>SUM(E13:E23)</f>
        <v>47931</v>
      </c>
      <c r="F24" s="38">
        <f>SUM(F13:F23)</f>
        <v>111586.1</v>
      </c>
    </row>
    <row r="25" spans="1:6">
      <c r="A25" s="25" t="s">
        <v>60</v>
      </c>
      <c r="B25" s="22"/>
      <c r="C25" s="26"/>
      <c r="D25" s="30"/>
      <c r="E25" s="28"/>
      <c r="F25" s="28"/>
    </row>
    <row r="26" spans="1:6">
      <c r="A26" s="29"/>
      <c r="B26" s="22" t="s">
        <v>61</v>
      </c>
      <c r="C26" s="26">
        <v>413003</v>
      </c>
      <c r="D26" s="30">
        <v>120000</v>
      </c>
      <c r="E26" s="31">
        <v>21173.85</v>
      </c>
      <c r="F26" s="31">
        <v>21173.85</v>
      </c>
    </row>
    <row r="27" spans="1:6">
      <c r="A27" s="29"/>
      <c r="B27" s="32" t="s">
        <v>19</v>
      </c>
      <c r="C27" s="26"/>
      <c r="D27" s="37">
        <f>SUM(D26:D26)</f>
        <v>120000</v>
      </c>
      <c r="E27" s="38">
        <f>SUM(E26:E26)</f>
        <v>21173.85</v>
      </c>
      <c r="F27" s="38">
        <f>SUM(F26:F26)</f>
        <v>21173.85</v>
      </c>
    </row>
    <row r="28" spans="1:6">
      <c r="A28" s="25" t="s">
        <v>62</v>
      </c>
      <c r="B28" s="22"/>
      <c r="C28" s="26"/>
      <c r="D28" s="30"/>
      <c r="E28" s="35"/>
      <c r="F28" s="35"/>
    </row>
    <row r="29" spans="1:6">
      <c r="A29" s="25"/>
      <c r="B29" s="22"/>
      <c r="C29" s="26"/>
      <c r="D29" s="30">
        <v>0</v>
      </c>
      <c r="E29" s="28"/>
      <c r="F29" s="28"/>
    </row>
    <row r="30" spans="1:6">
      <c r="A30" s="25"/>
      <c r="B30" s="32" t="s">
        <v>19</v>
      </c>
      <c r="C30" s="26"/>
      <c r="D30" s="33">
        <f>SUM(D29)</f>
        <v>0</v>
      </c>
      <c r="E30" s="33">
        <f>SUM(E29)</f>
        <v>0</v>
      </c>
      <c r="F30" s="33">
        <f>SUM(F29)</f>
        <v>0</v>
      </c>
    </row>
    <row r="31" spans="1:6">
      <c r="A31" s="25" t="s">
        <v>63</v>
      </c>
      <c r="B31" s="22"/>
      <c r="C31" s="26"/>
      <c r="D31" s="30"/>
      <c r="E31" s="35"/>
      <c r="F31" s="35"/>
    </row>
    <row r="32" spans="1:6">
      <c r="A32" s="29"/>
      <c r="B32" s="22" t="s">
        <v>64</v>
      </c>
      <c r="C32" s="26">
        <v>41500004</v>
      </c>
      <c r="D32" s="30">
        <v>50000</v>
      </c>
      <c r="E32" s="31">
        <v>0</v>
      </c>
      <c r="F32" s="31">
        <v>0</v>
      </c>
    </row>
    <row r="33" spans="1:6">
      <c r="A33" s="29"/>
      <c r="B33" s="22" t="s">
        <v>65</v>
      </c>
      <c r="C33" s="26">
        <v>41599999</v>
      </c>
      <c r="D33" s="30">
        <v>0</v>
      </c>
      <c r="E33" s="31">
        <v>0</v>
      </c>
      <c r="F33" s="31">
        <v>39900</v>
      </c>
    </row>
    <row r="34" spans="1:6">
      <c r="A34" s="29"/>
      <c r="B34" s="32" t="s">
        <v>19</v>
      </c>
      <c r="C34" s="26"/>
      <c r="D34" s="41">
        <f>SUM(D32:D33)</f>
        <v>50000</v>
      </c>
      <c r="E34" s="41">
        <f>SUM(E32:E33)</f>
        <v>0</v>
      </c>
      <c r="F34" s="41">
        <f>SUM(F32:F33)</f>
        <v>39900</v>
      </c>
    </row>
    <row r="35" spans="1:6">
      <c r="A35" s="72"/>
      <c r="B35" s="73"/>
      <c r="C35" s="74"/>
      <c r="D35" s="75"/>
      <c r="E35" s="75"/>
      <c r="F35" s="75"/>
    </row>
    <row r="36" spans="1:6">
      <c r="A36" s="40" t="s">
        <v>66</v>
      </c>
      <c r="B36" s="76"/>
      <c r="C36" s="20"/>
      <c r="D36" s="41">
        <v>0</v>
      </c>
      <c r="E36" s="35">
        <v>0</v>
      </c>
      <c r="F36" s="35">
        <v>0</v>
      </c>
    </row>
    <row r="37" spans="1:6">
      <c r="A37" s="25"/>
      <c r="B37" s="32" t="s">
        <v>19</v>
      </c>
      <c r="C37" s="26"/>
      <c r="D37" s="41">
        <f>SUM(D36)</f>
        <v>0</v>
      </c>
      <c r="E37" s="41">
        <f>SUM(E36)</f>
        <v>0</v>
      </c>
      <c r="F37" s="41">
        <f>SUM(F36)</f>
        <v>0</v>
      </c>
    </row>
    <row r="38" spans="1:6">
      <c r="A38" s="25" t="s">
        <v>67</v>
      </c>
      <c r="B38" s="22"/>
      <c r="C38" s="26"/>
      <c r="D38" s="27"/>
      <c r="E38" s="28"/>
      <c r="F38" s="28"/>
    </row>
    <row r="39" spans="1:6">
      <c r="A39" s="25" t="s">
        <v>68</v>
      </c>
      <c r="B39" s="22"/>
      <c r="C39" s="26"/>
      <c r="D39" s="27"/>
      <c r="E39" s="28"/>
      <c r="F39" s="28"/>
    </row>
    <row r="40" spans="1:6">
      <c r="A40" s="29"/>
      <c r="B40" s="22" t="s">
        <v>69</v>
      </c>
      <c r="C40" s="26">
        <v>42100001</v>
      </c>
      <c r="D40" s="30">
        <v>200000</v>
      </c>
      <c r="E40" s="31">
        <v>0</v>
      </c>
      <c r="F40" s="31">
        <v>56332.99</v>
      </c>
    </row>
    <row r="41" spans="1:6">
      <c r="A41" s="29"/>
      <c r="B41" s="22" t="s">
        <v>70</v>
      </c>
      <c r="C41" s="26">
        <v>42100002</v>
      </c>
      <c r="D41" s="30">
        <v>8000000</v>
      </c>
      <c r="E41" s="31">
        <v>864350.1</v>
      </c>
      <c r="F41" s="31">
        <v>3875835.81</v>
      </c>
    </row>
    <row r="42" spans="1:6">
      <c r="A42" s="29"/>
      <c r="B42" s="22" t="s">
        <v>71</v>
      </c>
      <c r="C42" s="26">
        <v>42100004</v>
      </c>
      <c r="D42" s="30">
        <v>3200000</v>
      </c>
      <c r="E42" s="31">
        <v>243542.78</v>
      </c>
      <c r="F42" s="31">
        <v>1069254.56</v>
      </c>
    </row>
    <row r="43" spans="1:6">
      <c r="A43" s="29"/>
      <c r="B43" s="22" t="s">
        <v>72</v>
      </c>
      <c r="C43" s="26">
        <v>42100005</v>
      </c>
      <c r="D43" s="30">
        <v>120000</v>
      </c>
      <c r="E43" s="31">
        <v>0</v>
      </c>
      <c r="F43" s="31">
        <v>29564.400000000001</v>
      </c>
    </row>
    <row r="44" spans="1:6">
      <c r="A44" s="29"/>
      <c r="B44" s="22" t="s">
        <v>73</v>
      </c>
      <c r="C44" s="26">
        <v>42100006</v>
      </c>
      <c r="D44" s="30">
        <v>1700000</v>
      </c>
      <c r="E44" s="31">
        <v>0</v>
      </c>
      <c r="F44" s="31">
        <v>0</v>
      </c>
    </row>
    <row r="45" spans="1:6">
      <c r="A45" s="29"/>
      <c r="B45" s="22" t="s">
        <v>74</v>
      </c>
      <c r="C45" s="26">
        <v>42100007</v>
      </c>
      <c r="D45" s="30">
        <v>3500000</v>
      </c>
      <c r="E45" s="31">
        <v>595466.61</v>
      </c>
      <c r="F45" s="31">
        <v>2014830.6</v>
      </c>
    </row>
    <row r="46" spans="1:6">
      <c r="A46" s="29"/>
      <c r="B46" s="22" t="s">
        <v>208</v>
      </c>
      <c r="C46" s="26">
        <v>42100010</v>
      </c>
      <c r="D46" s="30">
        <v>0</v>
      </c>
      <c r="E46" s="31">
        <v>0</v>
      </c>
      <c r="F46" s="31">
        <v>0</v>
      </c>
    </row>
    <row r="47" spans="1:6">
      <c r="A47" s="29"/>
      <c r="B47" s="22" t="s">
        <v>75</v>
      </c>
      <c r="C47" s="26">
        <v>42100011</v>
      </c>
      <c r="D47" s="30">
        <v>0</v>
      </c>
      <c r="E47" s="31">
        <v>0</v>
      </c>
      <c r="F47" s="31">
        <f t="shared" ref="F47:F53" si="1">E47</f>
        <v>0</v>
      </c>
    </row>
    <row r="48" spans="1:6">
      <c r="A48" s="29"/>
      <c r="B48" s="22" t="s">
        <v>76</v>
      </c>
      <c r="C48" s="26">
        <v>42100012</v>
      </c>
      <c r="D48" s="30">
        <v>100000</v>
      </c>
      <c r="E48" s="31">
        <v>0</v>
      </c>
      <c r="F48" s="31">
        <v>43628.49</v>
      </c>
    </row>
    <row r="49" spans="1:8">
      <c r="A49" s="29"/>
      <c r="B49" s="22" t="s">
        <v>135</v>
      </c>
      <c r="C49" s="26">
        <v>42100013</v>
      </c>
      <c r="D49" s="30">
        <v>100000</v>
      </c>
      <c r="E49" s="31">
        <v>0</v>
      </c>
      <c r="F49" s="31">
        <v>11541.82</v>
      </c>
    </row>
    <row r="50" spans="1:8">
      <c r="A50" s="29"/>
      <c r="B50" s="22" t="s">
        <v>77</v>
      </c>
      <c r="C50" s="26">
        <v>42100014</v>
      </c>
      <c r="D50" s="30">
        <v>2000</v>
      </c>
      <c r="E50" s="31">
        <v>0</v>
      </c>
      <c r="F50" s="31">
        <v>0</v>
      </c>
    </row>
    <row r="51" spans="1:8">
      <c r="A51" s="29"/>
      <c r="B51" s="22" t="s">
        <v>78</v>
      </c>
      <c r="C51" s="26">
        <v>42100015</v>
      </c>
      <c r="D51" s="30">
        <v>500000</v>
      </c>
      <c r="E51" s="42">
        <v>0</v>
      </c>
      <c r="F51" s="31">
        <v>142442</v>
      </c>
    </row>
    <row r="52" spans="1:8">
      <c r="A52" s="29"/>
      <c r="B52" s="22" t="s">
        <v>79</v>
      </c>
      <c r="C52" s="26">
        <v>42100017</v>
      </c>
      <c r="D52" s="30">
        <v>0</v>
      </c>
      <c r="E52" s="42">
        <v>0</v>
      </c>
      <c r="F52" s="31">
        <f t="shared" si="1"/>
        <v>0</v>
      </c>
    </row>
    <row r="53" spans="1:8">
      <c r="A53" s="29"/>
      <c r="B53" s="22" t="s">
        <v>80</v>
      </c>
      <c r="C53" s="26">
        <v>42199999</v>
      </c>
      <c r="D53" s="43">
        <v>0</v>
      </c>
      <c r="E53" s="44">
        <v>0</v>
      </c>
      <c r="F53" s="31">
        <f t="shared" si="1"/>
        <v>0</v>
      </c>
    </row>
    <row r="54" spans="1:8">
      <c r="A54" s="29"/>
      <c r="B54" s="32" t="s">
        <v>19</v>
      </c>
      <c r="C54" s="26"/>
      <c r="D54" s="37">
        <f>SUM(D40:D53)</f>
        <v>17422000</v>
      </c>
      <c r="E54" s="37">
        <f>SUM(E40:E53)</f>
        <v>1703359.4899999998</v>
      </c>
      <c r="F54" s="37">
        <f>SUM(F40:F53)</f>
        <v>7243430.6700000018</v>
      </c>
    </row>
    <row r="55" spans="1:8">
      <c r="A55" s="25" t="s">
        <v>81</v>
      </c>
      <c r="B55" s="22"/>
      <c r="C55" s="26"/>
      <c r="D55" s="30"/>
      <c r="E55" s="31"/>
      <c r="F55" s="31"/>
    </row>
    <row r="56" spans="1:8">
      <c r="A56" s="25" t="s">
        <v>82</v>
      </c>
      <c r="B56" s="22"/>
      <c r="C56" s="26">
        <v>431002</v>
      </c>
      <c r="D56" s="27"/>
      <c r="E56" s="28"/>
      <c r="F56" s="28"/>
    </row>
    <row r="57" spans="1:8">
      <c r="A57" s="29"/>
      <c r="B57" s="22" t="s">
        <v>83</v>
      </c>
      <c r="C57" s="26"/>
      <c r="D57" s="30"/>
      <c r="E57" s="31"/>
      <c r="F57" s="31"/>
    </row>
    <row r="58" spans="1:8">
      <c r="A58" s="29"/>
      <c r="B58" s="22" t="s">
        <v>84</v>
      </c>
      <c r="C58" s="26">
        <v>43100002</v>
      </c>
      <c r="D58" s="30">
        <v>29044000</v>
      </c>
      <c r="E58" s="31">
        <v>0</v>
      </c>
      <c r="F58" s="31">
        <v>6215805</v>
      </c>
    </row>
    <row r="59" spans="1:8">
      <c r="A59" s="29"/>
      <c r="B59" s="22" t="s">
        <v>87</v>
      </c>
      <c r="C59" s="26"/>
      <c r="D59" s="30"/>
      <c r="E59" s="31"/>
      <c r="F59" s="31">
        <f t="shared" ref="F59:F74" si="2">E59</f>
        <v>0</v>
      </c>
    </row>
    <row r="60" spans="1:8">
      <c r="A60" s="29"/>
      <c r="B60" s="22" t="s">
        <v>88</v>
      </c>
      <c r="C60" s="26"/>
      <c r="D60" s="30"/>
      <c r="E60" s="31">
        <v>0</v>
      </c>
      <c r="F60" s="31">
        <v>4239600</v>
      </c>
      <c r="H60" s="16" t="s">
        <v>186</v>
      </c>
    </row>
    <row r="61" spans="1:8">
      <c r="A61" s="29"/>
      <c r="B61" s="22" t="s">
        <v>89</v>
      </c>
      <c r="C61" s="26"/>
      <c r="D61" s="30"/>
      <c r="E61" s="31">
        <v>0</v>
      </c>
      <c r="F61" s="31">
        <v>1075200</v>
      </c>
    </row>
    <row r="62" spans="1:8">
      <c r="A62" s="29"/>
      <c r="B62" s="22" t="s">
        <v>90</v>
      </c>
      <c r="C62" s="26"/>
      <c r="D62" s="30"/>
      <c r="E62" s="31"/>
      <c r="F62" s="31"/>
    </row>
    <row r="63" spans="1:8">
      <c r="A63" s="29"/>
      <c r="B63" s="22" t="s">
        <v>91</v>
      </c>
      <c r="C63" s="26"/>
      <c r="D63" s="30"/>
      <c r="E63" s="31">
        <v>13500</v>
      </c>
      <c r="F63" s="31">
        <v>25500</v>
      </c>
    </row>
    <row r="64" spans="1:8">
      <c r="A64" s="29"/>
      <c r="B64" s="22" t="s">
        <v>85</v>
      </c>
      <c r="C64" s="26"/>
      <c r="D64" s="30"/>
      <c r="E64" s="31"/>
      <c r="F64" s="31">
        <f t="shared" si="2"/>
        <v>0</v>
      </c>
    </row>
    <row r="65" spans="1:7">
      <c r="A65" s="29"/>
      <c r="B65" s="22" t="s">
        <v>92</v>
      </c>
      <c r="C65" s="26"/>
      <c r="D65" s="30"/>
      <c r="E65" s="31"/>
      <c r="F65" s="31">
        <f t="shared" si="2"/>
        <v>0</v>
      </c>
    </row>
    <row r="66" spans="1:7">
      <c r="A66" s="29"/>
      <c r="B66" s="22" t="s">
        <v>93</v>
      </c>
      <c r="C66" s="26"/>
      <c r="D66" s="30"/>
      <c r="E66" s="31">
        <v>108744</v>
      </c>
      <c r="F66" s="31">
        <v>218447</v>
      </c>
    </row>
    <row r="67" spans="1:7">
      <c r="A67" s="29"/>
      <c r="B67" s="22" t="s">
        <v>94</v>
      </c>
      <c r="C67" s="26"/>
      <c r="D67" s="30"/>
      <c r="E67" s="31"/>
      <c r="F67" s="31">
        <f t="shared" si="2"/>
        <v>0</v>
      </c>
    </row>
    <row r="68" spans="1:7">
      <c r="A68" s="29"/>
      <c r="B68" s="22" t="s">
        <v>136</v>
      </c>
      <c r="C68" s="26"/>
      <c r="D68" s="30"/>
      <c r="E68" s="31">
        <v>272300</v>
      </c>
      <c r="F68" s="31">
        <v>570000</v>
      </c>
    </row>
    <row r="69" spans="1:7">
      <c r="A69" s="29"/>
      <c r="B69" s="22"/>
      <c r="C69" s="26"/>
      <c r="D69" s="30"/>
      <c r="E69" s="31"/>
      <c r="F69" s="31"/>
    </row>
    <row r="70" spans="1:7">
      <c r="A70" s="19"/>
      <c r="B70" s="149"/>
      <c r="C70" s="150"/>
      <c r="D70" s="43"/>
      <c r="E70" s="44"/>
      <c r="F70" s="44"/>
    </row>
    <row r="71" spans="1:7">
      <c r="A71" s="17"/>
      <c r="B71" s="76"/>
      <c r="C71" s="20"/>
      <c r="D71" s="202"/>
      <c r="E71" s="203"/>
      <c r="F71" s="203"/>
    </row>
    <row r="72" spans="1:7">
      <c r="A72" s="29"/>
      <c r="B72" s="22" t="s">
        <v>209</v>
      </c>
      <c r="C72" s="26"/>
      <c r="D72" s="30"/>
      <c r="E72" s="31"/>
      <c r="F72" s="31"/>
      <c r="G72" s="16" t="s">
        <v>140</v>
      </c>
    </row>
    <row r="73" spans="1:7">
      <c r="A73" s="29"/>
      <c r="B73" s="22" t="s">
        <v>227</v>
      </c>
      <c r="C73" s="26"/>
      <c r="D73" s="30"/>
      <c r="E73" s="31">
        <v>0</v>
      </c>
      <c r="F73" s="31">
        <v>1321620</v>
      </c>
      <c r="G73" s="16" t="s">
        <v>140</v>
      </c>
    </row>
    <row r="74" spans="1:7">
      <c r="A74" s="29"/>
      <c r="B74" s="22" t="s">
        <v>95</v>
      </c>
      <c r="C74" s="26"/>
      <c r="D74" s="30"/>
      <c r="E74" s="31">
        <v>0</v>
      </c>
      <c r="F74" s="31">
        <f t="shared" si="2"/>
        <v>0</v>
      </c>
    </row>
    <row r="75" spans="1:7">
      <c r="A75" s="29"/>
      <c r="B75" s="22" t="s">
        <v>96</v>
      </c>
      <c r="C75" s="26"/>
      <c r="D75" s="30"/>
      <c r="E75" s="31">
        <v>0</v>
      </c>
      <c r="F75" s="31">
        <v>389300</v>
      </c>
    </row>
    <row r="76" spans="1:7">
      <c r="A76" s="29"/>
      <c r="B76" s="22" t="s">
        <v>97</v>
      </c>
      <c r="C76" s="26"/>
      <c r="D76" s="30"/>
      <c r="E76" s="31"/>
      <c r="F76" s="31"/>
    </row>
    <row r="77" spans="1:7">
      <c r="A77" s="29"/>
      <c r="B77" s="22" t="s">
        <v>98</v>
      </c>
      <c r="C77" s="26"/>
      <c r="D77" s="30"/>
      <c r="E77" s="31">
        <v>336293</v>
      </c>
      <c r="F77" s="31">
        <v>669711</v>
      </c>
    </row>
    <row r="78" spans="1:7">
      <c r="A78" s="29"/>
      <c r="B78" s="22" t="s">
        <v>99</v>
      </c>
      <c r="C78" s="26"/>
      <c r="D78" s="30"/>
      <c r="E78" s="31"/>
      <c r="F78" s="31">
        <v>0</v>
      </c>
    </row>
    <row r="79" spans="1:7">
      <c r="A79" s="29"/>
      <c r="B79" s="22" t="s">
        <v>98</v>
      </c>
      <c r="C79" s="26"/>
      <c r="D79" s="30"/>
      <c r="E79" s="31">
        <v>702000</v>
      </c>
      <c r="F79" s="31">
        <v>1398000</v>
      </c>
    </row>
    <row r="80" spans="1:7">
      <c r="A80" s="29"/>
      <c r="B80" s="22" t="s">
        <v>139</v>
      </c>
      <c r="C80" s="26"/>
      <c r="D80" s="30"/>
      <c r="E80" s="31">
        <v>0</v>
      </c>
      <c r="F80" s="31">
        <v>15000</v>
      </c>
    </row>
    <row r="81" spans="1:6">
      <c r="A81" s="29"/>
      <c r="B81" s="22" t="s">
        <v>266</v>
      </c>
      <c r="C81" s="26"/>
      <c r="D81" s="30"/>
      <c r="E81" s="31">
        <v>0</v>
      </c>
      <c r="F81" s="31">
        <v>180000</v>
      </c>
    </row>
    <row r="82" spans="1:6">
      <c r="A82" s="29"/>
      <c r="B82" s="22" t="s">
        <v>272</v>
      </c>
      <c r="C82" s="26"/>
      <c r="D82" s="30"/>
      <c r="E82" s="31">
        <v>741</v>
      </c>
      <c r="F82" s="31">
        <v>741</v>
      </c>
    </row>
    <row r="83" spans="1:6">
      <c r="A83" s="29"/>
      <c r="B83" s="22" t="s">
        <v>273</v>
      </c>
      <c r="C83" s="26"/>
      <c r="D83" s="30"/>
      <c r="E83" s="31">
        <v>7410</v>
      </c>
      <c r="F83" s="31">
        <v>7410</v>
      </c>
    </row>
    <row r="84" spans="1:6">
      <c r="A84" s="29"/>
      <c r="B84" s="22"/>
      <c r="C84" s="26"/>
      <c r="D84" s="30"/>
      <c r="E84" s="31"/>
      <c r="F84" s="31"/>
    </row>
    <row r="85" spans="1:6">
      <c r="A85" s="29"/>
      <c r="B85" s="22"/>
      <c r="C85" s="26"/>
      <c r="D85" s="30"/>
      <c r="E85" s="31"/>
      <c r="F85" s="31"/>
    </row>
    <row r="86" spans="1:6">
      <c r="A86" s="29"/>
      <c r="B86" s="32" t="s">
        <v>19</v>
      </c>
      <c r="C86" s="26"/>
      <c r="D86" s="37">
        <f>SUM(D57:D58)</f>
        <v>29044000</v>
      </c>
      <c r="E86" s="37">
        <f>SUM(E57:E83)</f>
        <v>1440988</v>
      </c>
      <c r="F86" s="37">
        <f>SUM(F57:F83)</f>
        <v>16326334</v>
      </c>
    </row>
    <row r="87" spans="1:6" ht="27" customHeight="1">
      <c r="A87" s="46"/>
      <c r="B87" s="47" t="s">
        <v>86</v>
      </c>
      <c r="C87" s="48"/>
      <c r="D87" s="45">
        <f>SUM(D12,D24:D25,D27,D34,D54,D86)</f>
        <v>47220000</v>
      </c>
      <c r="E87" s="45">
        <f>SUM(E12,E24,E27,E30,E34,E37,E54,E86)</f>
        <v>3250568.63</v>
      </c>
      <c r="F87" s="45">
        <f>SUM(F12,F24,F27,F30,F34,F37,F54,F86)</f>
        <v>23779540.910000004</v>
      </c>
    </row>
    <row r="92" spans="1:6">
      <c r="B92" s="146"/>
      <c r="C92" s="356"/>
      <c r="D92" s="356"/>
      <c r="E92" s="356"/>
    </row>
    <row r="93" spans="1:6">
      <c r="B93" s="147"/>
      <c r="C93" s="356"/>
      <c r="D93" s="356"/>
      <c r="E93" s="356"/>
    </row>
    <row r="94" spans="1:6">
      <c r="B94" s="148"/>
      <c r="C94" s="348"/>
      <c r="D94" s="348"/>
      <c r="E94" s="348"/>
    </row>
    <row r="95" spans="1:6">
      <c r="B95" s="148"/>
      <c r="C95" s="148"/>
      <c r="D95" s="148"/>
      <c r="E95" s="148"/>
    </row>
    <row r="96" spans="1:6">
      <c r="B96" s="148"/>
      <c r="C96" s="148"/>
      <c r="D96" s="148"/>
      <c r="E96" s="148"/>
    </row>
    <row r="98" spans="2:4">
      <c r="B98" s="356"/>
      <c r="C98" s="356"/>
      <c r="D98" s="356"/>
    </row>
    <row r="99" spans="2:4">
      <c r="B99" s="356"/>
      <c r="C99" s="356"/>
      <c r="D99" s="356"/>
    </row>
    <row r="100" spans="2:4">
      <c r="B100" s="348"/>
      <c r="C100" s="348"/>
      <c r="D100" s="348"/>
    </row>
  </sheetData>
  <mergeCells count="12">
    <mergeCell ref="B100:D100"/>
    <mergeCell ref="A1:F1"/>
    <mergeCell ref="A2:F2"/>
    <mergeCell ref="A3:F3"/>
    <mergeCell ref="B5:B6"/>
    <mergeCell ref="C5:C6"/>
    <mergeCell ref="D5:D6"/>
    <mergeCell ref="C93:E93"/>
    <mergeCell ref="C92:E92"/>
    <mergeCell ref="C94:E94"/>
    <mergeCell ref="B98:D98"/>
    <mergeCell ref="B99:D99"/>
  </mergeCells>
  <pageMargins left="0.19685039370078741" right="0.15748031496062992" top="0" bottom="0" header="0.15748031496062992" footer="0.15748031496062992"/>
  <pageSetup paperSize="9" orientation="portrait" verticalDpi="0" copies="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>
      <selection activeCell="I11" sqref="I11"/>
    </sheetView>
  </sheetViews>
  <sheetFormatPr defaultRowHeight="21"/>
  <cols>
    <col min="1" max="1" width="11" style="49" customWidth="1"/>
    <col min="2" max="2" width="14.5" style="49" customWidth="1"/>
    <col min="3" max="3" width="14.375" style="49" customWidth="1"/>
    <col min="4" max="4" width="16.25" style="49" customWidth="1"/>
    <col min="5" max="5" width="29" style="49" customWidth="1"/>
    <col min="6" max="6" width="39.125" style="49" customWidth="1"/>
    <col min="7" max="7" width="9.5" style="49" customWidth="1"/>
    <col min="8" max="16384" width="9" style="49"/>
  </cols>
  <sheetData>
    <row r="1" spans="1:7">
      <c r="A1" s="357" t="s">
        <v>134</v>
      </c>
      <c r="B1" s="357"/>
      <c r="C1" s="357"/>
      <c r="D1" s="357"/>
      <c r="E1" s="357"/>
      <c r="F1" s="357"/>
      <c r="G1" s="357"/>
    </row>
    <row r="2" spans="1:7">
      <c r="A2" s="357" t="s">
        <v>117</v>
      </c>
      <c r="B2" s="357"/>
      <c r="C2" s="357"/>
      <c r="D2" s="357"/>
      <c r="E2" s="357"/>
      <c r="F2" s="357"/>
      <c r="G2" s="357"/>
    </row>
    <row r="3" spans="1:7">
      <c r="A3" s="357" t="s">
        <v>269</v>
      </c>
      <c r="B3" s="357"/>
      <c r="C3" s="357"/>
      <c r="D3" s="357"/>
      <c r="E3" s="357"/>
      <c r="F3" s="357"/>
      <c r="G3" s="357"/>
    </row>
    <row r="4" spans="1:7">
      <c r="A4" s="358" t="s">
        <v>119</v>
      </c>
      <c r="B4" s="358"/>
      <c r="C4" s="358"/>
      <c r="D4" s="358"/>
      <c r="E4" s="358"/>
      <c r="F4" s="358"/>
      <c r="G4" s="358"/>
    </row>
    <row r="5" spans="1:7">
      <c r="A5" s="50" t="s">
        <v>100</v>
      </c>
      <c r="B5" s="50" t="s">
        <v>101</v>
      </c>
      <c r="C5" s="50" t="s">
        <v>102</v>
      </c>
      <c r="D5" s="50" t="s">
        <v>103</v>
      </c>
      <c r="E5" s="50" t="s">
        <v>104</v>
      </c>
      <c r="F5" s="50" t="s">
        <v>105</v>
      </c>
      <c r="G5" s="50" t="s">
        <v>4</v>
      </c>
    </row>
    <row r="6" spans="1:7">
      <c r="A6" s="51" t="s">
        <v>106</v>
      </c>
      <c r="B6" s="51" t="s">
        <v>107</v>
      </c>
      <c r="C6" s="51" t="s">
        <v>108</v>
      </c>
      <c r="D6" s="51" t="s">
        <v>28</v>
      </c>
      <c r="E6" s="51" t="s">
        <v>109</v>
      </c>
      <c r="F6" s="51" t="s">
        <v>110</v>
      </c>
      <c r="G6" s="52">
        <v>184380.9</v>
      </c>
    </row>
    <row r="7" spans="1:7">
      <c r="A7" s="53"/>
      <c r="B7" s="53"/>
      <c r="C7" s="53"/>
      <c r="D7" s="53"/>
      <c r="E7" s="53" t="s">
        <v>111</v>
      </c>
      <c r="F7" s="53" t="s">
        <v>112</v>
      </c>
      <c r="G7" s="54"/>
    </row>
    <row r="8" spans="1:7">
      <c r="A8" s="53"/>
      <c r="B8" s="53"/>
      <c r="C8" s="53"/>
      <c r="D8" s="53"/>
      <c r="E8" s="53"/>
      <c r="F8" s="53"/>
      <c r="G8" s="54"/>
    </row>
    <row r="9" spans="1:7">
      <c r="A9" s="53"/>
      <c r="B9" s="53"/>
      <c r="C9" s="53"/>
      <c r="D9" s="53"/>
      <c r="E9" s="53"/>
      <c r="F9" s="53"/>
      <c r="G9" s="54"/>
    </row>
    <row r="10" spans="1:7">
      <c r="A10" s="53"/>
      <c r="B10" s="53"/>
      <c r="C10" s="53"/>
      <c r="D10" s="53"/>
      <c r="E10" s="53"/>
      <c r="F10" s="53"/>
      <c r="G10" s="54"/>
    </row>
    <row r="11" spans="1:7">
      <c r="A11" s="53"/>
      <c r="B11" s="53"/>
      <c r="C11" s="53"/>
      <c r="D11" s="53"/>
      <c r="E11" s="53"/>
      <c r="F11" s="53"/>
      <c r="G11" s="54"/>
    </row>
    <row r="12" spans="1:7">
      <c r="A12" s="53"/>
      <c r="B12" s="53"/>
      <c r="C12" s="53"/>
      <c r="D12" s="53"/>
      <c r="E12" s="53"/>
      <c r="F12" s="53"/>
      <c r="G12" s="54"/>
    </row>
    <row r="13" spans="1:7">
      <c r="A13" s="53"/>
      <c r="B13" s="53"/>
      <c r="C13" s="53"/>
      <c r="D13" s="53"/>
      <c r="E13" s="53"/>
      <c r="F13" s="53"/>
      <c r="G13" s="54"/>
    </row>
    <row r="14" spans="1:7">
      <c r="A14" s="53"/>
      <c r="B14" s="53"/>
      <c r="C14" s="53"/>
      <c r="D14" s="53"/>
      <c r="E14" s="53"/>
      <c r="F14" s="53"/>
      <c r="G14" s="54"/>
    </row>
    <row r="15" spans="1:7">
      <c r="A15" s="53"/>
      <c r="B15" s="53"/>
      <c r="C15" s="53"/>
      <c r="D15" s="53"/>
      <c r="E15" s="53"/>
      <c r="F15" s="53"/>
      <c r="G15" s="54"/>
    </row>
    <row r="16" spans="1:7">
      <c r="A16" s="53"/>
      <c r="B16" s="53"/>
      <c r="C16" s="53"/>
      <c r="D16" s="53"/>
      <c r="E16" s="53"/>
      <c r="F16" s="53"/>
      <c r="G16" s="54"/>
    </row>
    <row r="17" spans="1:8">
      <c r="A17" s="53"/>
      <c r="B17" s="53"/>
      <c r="C17" s="53"/>
      <c r="D17" s="53"/>
      <c r="E17" s="53"/>
      <c r="F17" s="53"/>
      <c r="G17" s="54"/>
    </row>
    <row r="18" spans="1:8">
      <c r="A18" s="53"/>
      <c r="B18" s="53"/>
      <c r="C18" s="53"/>
      <c r="D18" s="53"/>
      <c r="E18" s="53"/>
      <c r="F18" s="53"/>
      <c r="G18" s="54"/>
    </row>
    <row r="19" spans="1:8">
      <c r="A19" s="53"/>
      <c r="B19" s="53"/>
      <c r="C19" s="53"/>
      <c r="D19" s="53"/>
      <c r="E19" s="53"/>
      <c r="F19" s="53"/>
      <c r="G19" s="54"/>
    </row>
    <row r="20" spans="1:8">
      <c r="A20" s="53"/>
      <c r="B20" s="53"/>
      <c r="C20" s="53"/>
      <c r="D20" s="53"/>
      <c r="E20" s="53"/>
      <c r="F20" s="53"/>
      <c r="G20" s="54"/>
    </row>
    <row r="21" spans="1:8">
      <c r="A21" s="53"/>
      <c r="B21" s="53"/>
      <c r="C21" s="53"/>
      <c r="D21" s="53"/>
      <c r="E21" s="53"/>
      <c r="F21" s="53"/>
      <c r="G21" s="54"/>
    </row>
    <row r="22" spans="1:8">
      <c r="A22" s="53"/>
      <c r="B22" s="53"/>
      <c r="C22" s="53"/>
      <c r="D22" s="53"/>
      <c r="E22" s="53"/>
      <c r="F22" s="53"/>
      <c r="G22" s="54"/>
    </row>
    <row r="23" spans="1:8">
      <c r="A23" s="53"/>
      <c r="B23" s="53"/>
      <c r="C23" s="53"/>
      <c r="D23" s="53"/>
      <c r="E23" s="53"/>
      <c r="F23" s="53"/>
      <c r="G23" s="54"/>
    </row>
    <row r="24" spans="1:8">
      <c r="A24" s="53"/>
      <c r="B24" s="53"/>
      <c r="C24" s="53"/>
      <c r="D24" s="53"/>
      <c r="E24" s="53"/>
      <c r="F24" s="53"/>
      <c r="G24" s="54"/>
    </row>
    <row r="25" spans="1:8">
      <c r="A25" s="53"/>
      <c r="B25" s="53"/>
      <c r="C25" s="53"/>
      <c r="D25" s="53"/>
      <c r="E25" s="53"/>
      <c r="F25" s="53"/>
      <c r="G25" s="54"/>
    </row>
    <row r="26" spans="1:8">
      <c r="A26" s="359" t="s">
        <v>19</v>
      </c>
      <c r="B26" s="360"/>
      <c r="C26" s="360"/>
      <c r="D26" s="360"/>
      <c r="E26" s="360"/>
      <c r="F26" s="361"/>
      <c r="G26" s="55">
        <f>SUM(G5:G25)</f>
        <v>184380.9</v>
      </c>
    </row>
    <row r="31" spans="1:8">
      <c r="B31" s="146"/>
      <c r="E31" s="146"/>
      <c r="F31" s="356"/>
      <c r="G31" s="356"/>
      <c r="H31" s="356"/>
    </row>
    <row r="32" spans="1:8">
      <c r="B32" s="147"/>
      <c r="E32" s="147"/>
      <c r="F32" s="356"/>
      <c r="G32" s="356"/>
      <c r="H32" s="356"/>
    </row>
    <row r="33" spans="2:8">
      <c r="B33" s="148"/>
      <c r="E33" s="148"/>
      <c r="F33" s="348"/>
      <c r="G33" s="348"/>
      <c r="H33" s="348"/>
    </row>
    <row r="34" spans="2:8" ht="23.25">
      <c r="B34" s="14"/>
      <c r="E34" s="14"/>
      <c r="F34" s="15"/>
      <c r="G34" s="14"/>
      <c r="H34" s="14"/>
    </row>
    <row r="35" spans="2:8" ht="23.25">
      <c r="E35" s="14"/>
      <c r="F35" s="15"/>
      <c r="G35" s="14"/>
      <c r="H35" s="14"/>
    </row>
    <row r="36" spans="2:8" ht="23.25">
      <c r="E36" s="146"/>
      <c r="F36" s="15"/>
      <c r="G36" s="14"/>
      <c r="H36" s="14"/>
    </row>
    <row r="37" spans="2:8" ht="23.25">
      <c r="E37" s="356"/>
      <c r="F37" s="356"/>
      <c r="G37" s="14"/>
      <c r="H37" s="14"/>
    </row>
    <row r="38" spans="2:8" ht="23.25">
      <c r="E38" s="348"/>
      <c r="F38" s="348"/>
      <c r="G38" s="14"/>
      <c r="H38" s="14"/>
    </row>
    <row r="39" spans="2:8" ht="23.25">
      <c r="E39" s="14"/>
      <c r="F39" s="15"/>
      <c r="G39" s="14"/>
      <c r="H39" s="14"/>
    </row>
  </sheetData>
  <mergeCells count="10">
    <mergeCell ref="F31:H31"/>
    <mergeCell ref="F32:H32"/>
    <mergeCell ref="F33:H33"/>
    <mergeCell ref="E37:F37"/>
    <mergeCell ref="E38:F38"/>
    <mergeCell ref="A1:G1"/>
    <mergeCell ref="A2:G2"/>
    <mergeCell ref="A3:G3"/>
    <mergeCell ref="A4:G4"/>
    <mergeCell ref="A26:F26"/>
  </mergeCells>
  <pageMargins left="0.31496062992125984" right="0.15748031496062992" top="0.31496062992125984" bottom="0.3149606299212598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E53"/>
  <sheetViews>
    <sheetView workbookViewId="0">
      <pane xSplit="2" topLeftCell="C1" activePane="topRight" state="frozen"/>
      <selection activeCell="A10" sqref="A10"/>
      <selection pane="topRight" activeCell="C14" sqref="C14"/>
    </sheetView>
  </sheetViews>
  <sheetFormatPr defaultRowHeight="24"/>
  <cols>
    <col min="1" max="1" width="11.375" style="14" customWidth="1"/>
    <col min="2" max="2" width="39.25" style="56" customWidth="1"/>
    <col min="3" max="3" width="14" style="56" customWidth="1"/>
    <col min="4" max="4" width="10" style="56" customWidth="1"/>
    <col min="5" max="16" width="10.375" style="56" customWidth="1"/>
    <col min="17" max="17" width="13.375" style="56" customWidth="1"/>
    <col min="18" max="29" width="10.375" style="56" customWidth="1"/>
    <col min="30" max="30" width="13.375" style="56" customWidth="1"/>
    <col min="31" max="31" width="11.375" style="56" bestFit="1" customWidth="1"/>
    <col min="32" max="16384" width="9" style="56"/>
  </cols>
  <sheetData>
    <row r="1" spans="1:4">
      <c r="A1" s="349" t="s">
        <v>134</v>
      </c>
      <c r="B1" s="349"/>
      <c r="C1" s="349"/>
      <c r="D1" s="349"/>
    </row>
    <row r="2" spans="1:4">
      <c r="A2" s="349" t="s">
        <v>117</v>
      </c>
      <c r="B2" s="349"/>
      <c r="C2" s="349"/>
      <c r="D2" s="349"/>
    </row>
    <row r="3" spans="1:4">
      <c r="A3" s="349" t="s">
        <v>270</v>
      </c>
      <c r="B3" s="349"/>
      <c r="C3" s="349"/>
      <c r="D3" s="349"/>
    </row>
    <row r="4" spans="1:4">
      <c r="A4" s="15"/>
      <c r="B4" s="15"/>
      <c r="C4" s="15"/>
    </row>
    <row r="5" spans="1:4">
      <c r="A5" s="57" t="s">
        <v>120</v>
      </c>
      <c r="B5" s="58" t="s">
        <v>113</v>
      </c>
    </row>
    <row r="6" spans="1:4">
      <c r="A6" s="57"/>
      <c r="B6" s="58"/>
    </row>
    <row r="7" spans="1:4">
      <c r="B7" s="56" t="s">
        <v>21</v>
      </c>
      <c r="C7" s="59">
        <v>5811.94</v>
      </c>
    </row>
    <row r="8" spans="1:4">
      <c r="B8" s="56" t="s">
        <v>114</v>
      </c>
      <c r="C8" s="59">
        <v>4007.59</v>
      </c>
    </row>
    <row r="9" spans="1:4">
      <c r="B9" s="56" t="s">
        <v>39</v>
      </c>
      <c r="C9" s="59">
        <v>242796.85</v>
      </c>
    </row>
    <row r="10" spans="1:4">
      <c r="B10" s="56" t="s">
        <v>38</v>
      </c>
      <c r="C10" s="59" t="s">
        <v>212</v>
      </c>
    </row>
    <row r="11" spans="1:4">
      <c r="B11" s="56" t="s">
        <v>201</v>
      </c>
      <c r="C11" s="59">
        <v>275680</v>
      </c>
    </row>
    <row r="12" spans="1:4">
      <c r="B12" s="56" t="s">
        <v>22</v>
      </c>
      <c r="C12" s="59">
        <v>6660</v>
      </c>
    </row>
    <row r="13" spans="1:4">
      <c r="B13" s="56" t="s">
        <v>274</v>
      </c>
      <c r="C13" s="59">
        <v>16000</v>
      </c>
    </row>
    <row r="14" spans="1:4">
      <c r="B14" s="56" t="s">
        <v>234</v>
      </c>
      <c r="C14" s="59">
        <v>5110</v>
      </c>
    </row>
    <row r="15" spans="1:4">
      <c r="B15" s="56" t="s">
        <v>40</v>
      </c>
      <c r="C15" s="59">
        <v>0</v>
      </c>
    </row>
    <row r="16" spans="1:4">
      <c r="B16" s="56" t="s">
        <v>202</v>
      </c>
      <c r="C16" s="59">
        <v>75096</v>
      </c>
    </row>
    <row r="17" spans="2:4">
      <c r="B17" s="56" t="s">
        <v>115</v>
      </c>
      <c r="C17" s="59">
        <v>818192.89</v>
      </c>
    </row>
    <row r="18" spans="2:4" ht="24.75" thickBot="1">
      <c r="B18" s="60" t="s">
        <v>19</v>
      </c>
      <c r="C18" s="61">
        <f>SUM(C7:C17)</f>
        <v>1449355.27</v>
      </c>
    </row>
    <row r="19" spans="2:4" ht="24.75" thickTop="1"/>
    <row r="21" spans="2:4">
      <c r="B21" s="153"/>
      <c r="C21" s="153"/>
      <c r="D21" s="152"/>
    </row>
    <row r="22" spans="2:4">
      <c r="B22" s="153"/>
      <c r="C22" s="153"/>
      <c r="D22" s="152"/>
    </row>
    <row r="23" spans="2:4">
      <c r="B23" s="153"/>
      <c r="C23" s="153"/>
      <c r="D23" s="152"/>
    </row>
    <row r="24" spans="2:4">
      <c r="B24" s="151"/>
      <c r="C24" s="151"/>
      <c r="D24" s="152"/>
    </row>
    <row r="25" spans="2:4">
      <c r="B25" s="153"/>
      <c r="C25" s="153"/>
      <c r="D25" s="152"/>
    </row>
    <row r="26" spans="2:4">
      <c r="B26" s="153"/>
      <c r="C26" s="153"/>
      <c r="D26" s="152"/>
    </row>
    <row r="27" spans="2:4">
      <c r="B27" s="153"/>
      <c r="C27" s="153"/>
      <c r="D27" s="152"/>
    </row>
    <row r="28" spans="2:4">
      <c r="B28" s="151"/>
      <c r="C28" s="151"/>
      <c r="D28" s="152"/>
    </row>
    <row r="29" spans="2:4">
      <c r="B29" s="151"/>
      <c r="C29" s="154"/>
    </row>
    <row r="30" spans="2:4">
      <c r="B30" s="151"/>
      <c r="C30" s="154"/>
    </row>
    <row r="31" spans="2:4">
      <c r="B31" s="151"/>
      <c r="C31" s="154"/>
    </row>
    <row r="32" spans="2:4">
      <c r="B32" s="151"/>
      <c r="C32" s="154"/>
    </row>
    <row r="38" spans="2:30">
      <c r="C38" s="143" t="s">
        <v>185</v>
      </c>
    </row>
    <row r="39" spans="2:30">
      <c r="C39" s="56" t="s">
        <v>11</v>
      </c>
      <c r="D39" s="56" t="s">
        <v>121</v>
      </c>
      <c r="E39" s="56" t="s">
        <v>122</v>
      </c>
      <c r="F39" s="56" t="s">
        <v>123</v>
      </c>
      <c r="G39" s="56" t="s">
        <v>124</v>
      </c>
      <c r="H39" s="56" t="s">
        <v>125</v>
      </c>
      <c r="I39" s="56" t="s">
        <v>126</v>
      </c>
      <c r="J39" s="56" t="s">
        <v>127</v>
      </c>
      <c r="K39" s="56" t="s">
        <v>128</v>
      </c>
      <c r="L39" s="56" t="s">
        <v>129</v>
      </c>
      <c r="M39" s="56" t="s">
        <v>130</v>
      </c>
      <c r="N39" s="56" t="s">
        <v>131</v>
      </c>
      <c r="O39" s="56" t="s">
        <v>132</v>
      </c>
      <c r="P39" s="63" t="s">
        <v>19</v>
      </c>
      <c r="Q39" s="56" t="s">
        <v>133</v>
      </c>
      <c r="R39" s="56" t="s">
        <v>122</v>
      </c>
      <c r="S39" s="56" t="s">
        <v>123</v>
      </c>
      <c r="T39" s="56" t="s">
        <v>124</v>
      </c>
      <c r="U39" s="56" t="s">
        <v>125</v>
      </c>
      <c r="V39" s="56" t="s">
        <v>126</v>
      </c>
      <c r="W39" s="56" t="s">
        <v>127</v>
      </c>
      <c r="X39" s="56" t="s">
        <v>128</v>
      </c>
      <c r="Y39" s="56" t="s">
        <v>129</v>
      </c>
      <c r="Z39" s="56" t="s">
        <v>130</v>
      </c>
      <c r="AA39" s="56" t="s">
        <v>131</v>
      </c>
      <c r="AB39" s="56" t="s">
        <v>132</v>
      </c>
      <c r="AC39" s="65" t="s">
        <v>19</v>
      </c>
      <c r="AD39" s="56" t="s">
        <v>116</v>
      </c>
    </row>
    <row r="40" spans="2:30">
      <c r="B40" s="56" t="s">
        <v>21</v>
      </c>
      <c r="C40" s="59">
        <v>35468.44</v>
      </c>
      <c r="D40" s="59">
        <v>29855.33</v>
      </c>
      <c r="E40" s="59">
        <v>2410.7399999999998</v>
      </c>
      <c r="F40" s="59">
        <v>21116.26</v>
      </c>
      <c r="G40" s="59">
        <v>5811.94</v>
      </c>
      <c r="H40" s="59"/>
      <c r="I40" s="59"/>
      <c r="J40" s="59"/>
      <c r="K40" s="59"/>
      <c r="L40" s="59"/>
      <c r="M40" s="59"/>
      <c r="N40" s="59"/>
      <c r="O40" s="59"/>
      <c r="P40" s="64">
        <f>SUM(D40:O40)</f>
        <v>59194.270000000004</v>
      </c>
      <c r="Q40" s="59">
        <v>35468.44</v>
      </c>
      <c r="R40" s="59">
        <v>29855.33</v>
      </c>
      <c r="S40" s="59">
        <v>2410.7399999999998</v>
      </c>
      <c r="T40" s="59">
        <v>21116.26</v>
      </c>
      <c r="U40" s="59"/>
      <c r="V40" s="59"/>
      <c r="W40" s="59"/>
      <c r="X40" s="59"/>
      <c r="Y40" s="59"/>
      <c r="Z40" s="59"/>
      <c r="AA40" s="59"/>
      <c r="AB40" s="59"/>
      <c r="AC40" s="67">
        <f>SUM(Q40:AB40)</f>
        <v>88850.77</v>
      </c>
      <c r="AD40" s="66">
        <f>SUM(C40+P40-AC40)</f>
        <v>5811.9400000000023</v>
      </c>
    </row>
    <row r="41" spans="2:30">
      <c r="B41" s="56" t="s">
        <v>114</v>
      </c>
      <c r="C41" s="59">
        <v>4007.59</v>
      </c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64">
        <f t="shared" ref="P41:P51" si="0">SUM(D41:O41)</f>
        <v>0</v>
      </c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67">
        <f t="shared" ref="AC41:AC51" si="1">SUM(Q41:AB41)</f>
        <v>0</v>
      </c>
      <c r="AD41" s="66">
        <f t="shared" ref="AD41:AD51" si="2">SUM(C41+P41-AC41)</f>
        <v>4007.59</v>
      </c>
    </row>
    <row r="42" spans="2:30">
      <c r="B42" s="56" t="s">
        <v>38</v>
      </c>
      <c r="C42" s="59">
        <v>0</v>
      </c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64">
        <f t="shared" si="0"/>
        <v>0</v>
      </c>
      <c r="Q42" s="59">
        <v>0</v>
      </c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67">
        <f t="shared" si="1"/>
        <v>0</v>
      </c>
      <c r="AD42" s="66">
        <f t="shared" si="2"/>
        <v>0</v>
      </c>
    </row>
    <row r="43" spans="2:30">
      <c r="B43" s="56" t="s">
        <v>39</v>
      </c>
      <c r="C43" s="59">
        <v>203446.85</v>
      </c>
      <c r="D43" s="59">
        <v>30000</v>
      </c>
      <c r="E43" s="59"/>
      <c r="F43" s="59">
        <v>22850</v>
      </c>
      <c r="G43" s="59">
        <v>6300</v>
      </c>
      <c r="H43" s="59"/>
      <c r="I43" s="59"/>
      <c r="J43" s="59"/>
      <c r="K43" s="59"/>
      <c r="L43" s="59"/>
      <c r="M43" s="59"/>
      <c r="N43" s="59"/>
      <c r="O43" s="59"/>
      <c r="P43" s="64">
        <f t="shared" si="0"/>
        <v>59150</v>
      </c>
      <c r="Q43" s="59">
        <v>19800</v>
      </c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67">
        <f t="shared" si="1"/>
        <v>19800</v>
      </c>
      <c r="AD43" s="66">
        <f t="shared" si="2"/>
        <v>242796.84999999998</v>
      </c>
    </row>
    <row r="44" spans="2:30">
      <c r="B44" s="56" t="s">
        <v>199</v>
      </c>
      <c r="C44" s="59">
        <v>317860</v>
      </c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64">
        <f t="shared" si="0"/>
        <v>0</v>
      </c>
      <c r="Q44" s="59">
        <v>37750</v>
      </c>
      <c r="R44" s="59"/>
      <c r="S44" s="59"/>
      <c r="T44" s="59">
        <v>4430</v>
      </c>
      <c r="U44" s="59"/>
      <c r="V44" s="59"/>
      <c r="W44" s="59"/>
      <c r="X44" s="59"/>
      <c r="Y44" s="59"/>
      <c r="Z44" s="59"/>
      <c r="AA44" s="59"/>
      <c r="AB44" s="59"/>
      <c r="AC44" s="67">
        <f t="shared" si="1"/>
        <v>42180</v>
      </c>
      <c r="AD44" s="66">
        <f t="shared" si="2"/>
        <v>275680</v>
      </c>
    </row>
    <row r="45" spans="2:30">
      <c r="B45" s="56" t="s">
        <v>274</v>
      </c>
      <c r="C45" s="59"/>
      <c r="D45" s="59"/>
      <c r="E45" s="59"/>
      <c r="F45" s="59"/>
      <c r="G45" s="59">
        <v>16000</v>
      </c>
      <c r="H45" s="59"/>
      <c r="I45" s="59"/>
      <c r="J45" s="59"/>
      <c r="K45" s="59"/>
      <c r="L45" s="59"/>
      <c r="M45" s="59"/>
      <c r="N45" s="59"/>
      <c r="O45" s="59"/>
      <c r="P45" s="64">
        <f t="shared" si="0"/>
        <v>16000</v>
      </c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67">
        <f t="shared" si="1"/>
        <v>0</v>
      </c>
      <c r="AD45" s="66">
        <f t="shared" si="2"/>
        <v>16000</v>
      </c>
    </row>
    <row r="46" spans="2:30">
      <c r="B46" s="56" t="s">
        <v>38</v>
      </c>
      <c r="C46" s="59">
        <v>0</v>
      </c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64">
        <f>SUM(C46:O46)</f>
        <v>0</v>
      </c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67">
        <f>SUM(Q46:AB46)</f>
        <v>0</v>
      </c>
      <c r="AD46" s="66">
        <f t="shared" si="2"/>
        <v>0</v>
      </c>
    </row>
    <row r="47" spans="2:30">
      <c r="B47" s="56" t="s">
        <v>22</v>
      </c>
      <c r="C47" s="59">
        <v>11534</v>
      </c>
      <c r="D47" s="59">
        <v>6638</v>
      </c>
      <c r="E47" s="59">
        <v>6660</v>
      </c>
      <c r="F47" s="59">
        <v>6660</v>
      </c>
      <c r="G47" s="59">
        <v>6660</v>
      </c>
      <c r="H47" s="59"/>
      <c r="I47" s="59"/>
      <c r="J47" s="59"/>
      <c r="K47" s="59"/>
      <c r="L47" s="59"/>
      <c r="M47" s="59"/>
      <c r="N47" s="59"/>
      <c r="O47" s="59"/>
      <c r="P47" s="64">
        <f t="shared" ref="P47" si="3">SUM(D47:O47)</f>
        <v>26618</v>
      </c>
      <c r="Q47" s="59">
        <v>11534</v>
      </c>
      <c r="R47" s="59">
        <v>6638</v>
      </c>
      <c r="S47" s="59">
        <v>6660</v>
      </c>
      <c r="T47" s="59">
        <v>6660</v>
      </c>
      <c r="U47" s="59"/>
      <c r="V47" s="59"/>
      <c r="W47" s="59"/>
      <c r="X47" s="59"/>
      <c r="Y47" s="59"/>
      <c r="Z47" s="59"/>
      <c r="AA47" s="59"/>
      <c r="AB47" s="59"/>
      <c r="AC47" s="67">
        <f t="shared" ref="AC47:AC48" si="4">SUM(Q47:AB47)</f>
        <v>31492</v>
      </c>
      <c r="AD47" s="66">
        <f t="shared" ref="AD47:AD48" si="5">SUM(C47+P47-AC47)</f>
        <v>6660</v>
      </c>
    </row>
    <row r="48" spans="2:30">
      <c r="B48" s="56" t="s">
        <v>229</v>
      </c>
      <c r="C48" s="59"/>
      <c r="D48" s="59">
        <v>5110</v>
      </c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64">
        <f>SUM(C48:O48)</f>
        <v>5110</v>
      </c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67">
        <f t="shared" si="4"/>
        <v>0</v>
      </c>
      <c r="AD48" s="66">
        <f t="shared" si="5"/>
        <v>5110</v>
      </c>
    </row>
    <row r="49" spans="2:31">
      <c r="B49" s="56" t="s">
        <v>40</v>
      </c>
      <c r="C49" s="59">
        <v>0</v>
      </c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64">
        <f t="shared" si="0"/>
        <v>0</v>
      </c>
      <c r="Q49" s="59">
        <v>0</v>
      </c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67">
        <f t="shared" si="1"/>
        <v>0</v>
      </c>
      <c r="AD49" s="66">
        <f t="shared" si="2"/>
        <v>0</v>
      </c>
    </row>
    <row r="50" spans="2:31">
      <c r="B50" s="56" t="s">
        <v>200</v>
      </c>
      <c r="C50" s="59">
        <v>75096</v>
      </c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64">
        <f t="shared" si="0"/>
        <v>0</v>
      </c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67">
        <f t="shared" si="1"/>
        <v>0</v>
      </c>
      <c r="AD50" s="66">
        <f t="shared" si="2"/>
        <v>75096</v>
      </c>
    </row>
    <row r="51" spans="2:31">
      <c r="B51" s="56" t="s">
        <v>115</v>
      </c>
      <c r="C51" s="59">
        <v>818192.89</v>
      </c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64">
        <f t="shared" si="0"/>
        <v>0</v>
      </c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67">
        <f t="shared" si="1"/>
        <v>0</v>
      </c>
      <c r="AD51" s="66">
        <f t="shared" si="2"/>
        <v>818192.89</v>
      </c>
    </row>
    <row r="52" spans="2:31" ht="24.75" thickBot="1">
      <c r="B52" s="60" t="s">
        <v>19</v>
      </c>
      <c r="C52" s="61">
        <f t="shared" ref="C52:H52" si="6">SUM(C40:C51)</f>
        <v>1465605.77</v>
      </c>
      <c r="D52" s="59">
        <f t="shared" si="6"/>
        <v>71603.33</v>
      </c>
      <c r="E52" s="59">
        <f t="shared" si="6"/>
        <v>9070.74</v>
      </c>
      <c r="F52" s="59">
        <f t="shared" si="6"/>
        <v>50626.259999999995</v>
      </c>
      <c r="G52" s="59">
        <f t="shared" si="6"/>
        <v>34771.94</v>
      </c>
      <c r="H52" s="59">
        <f t="shared" si="6"/>
        <v>0</v>
      </c>
      <c r="I52" s="59">
        <f t="shared" ref="I52:M52" si="7">SUM(I40:I51)</f>
        <v>0</v>
      </c>
      <c r="J52" s="59">
        <f t="shared" si="7"/>
        <v>0</v>
      </c>
      <c r="K52" s="59">
        <f t="shared" si="7"/>
        <v>0</v>
      </c>
      <c r="L52" s="59">
        <f t="shared" si="7"/>
        <v>0</v>
      </c>
      <c r="M52" s="59">
        <f t="shared" si="7"/>
        <v>0</v>
      </c>
      <c r="N52" s="59">
        <f>SUM(N40:N51)</f>
        <v>0</v>
      </c>
      <c r="O52" s="59">
        <f>SUM(O40:O51)</f>
        <v>0</v>
      </c>
      <c r="P52" s="64">
        <f t="shared" ref="P52:U52" si="8">SUM(P40:P51)</f>
        <v>166072.27000000002</v>
      </c>
      <c r="Q52" s="59">
        <f t="shared" si="8"/>
        <v>104552.44</v>
      </c>
      <c r="R52" s="59">
        <f t="shared" si="8"/>
        <v>36493.33</v>
      </c>
      <c r="S52" s="59">
        <f t="shared" si="8"/>
        <v>9070.74</v>
      </c>
      <c r="T52" s="59">
        <f t="shared" si="8"/>
        <v>32206.26</v>
      </c>
      <c r="U52" s="59">
        <f t="shared" si="8"/>
        <v>0</v>
      </c>
      <c r="V52" s="59">
        <f t="shared" ref="V52:AB52" si="9">SUM(V40:V51)</f>
        <v>0</v>
      </c>
      <c r="W52" s="59">
        <f t="shared" si="9"/>
        <v>0</v>
      </c>
      <c r="X52" s="59">
        <f t="shared" si="9"/>
        <v>0</v>
      </c>
      <c r="Y52" s="59">
        <f t="shared" si="9"/>
        <v>0</v>
      </c>
      <c r="Z52" s="59">
        <f t="shared" si="9"/>
        <v>0</v>
      </c>
      <c r="AA52" s="59">
        <f t="shared" si="9"/>
        <v>0</v>
      </c>
      <c r="AB52" s="59">
        <f t="shared" si="9"/>
        <v>0</v>
      </c>
      <c r="AC52" s="67">
        <f>SUM(AC40:AC51)</f>
        <v>182322.77000000002</v>
      </c>
      <c r="AD52" s="66">
        <f>SUM(AD40:AD51)</f>
        <v>1449355.27</v>
      </c>
      <c r="AE52" s="68">
        <f>SUM(C52+P52-AC52)</f>
        <v>1449355.27</v>
      </c>
    </row>
    <row r="53" spans="2:31" ht="24.75" thickTop="1"/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86"/>
  <sheetViews>
    <sheetView topLeftCell="A7" workbookViewId="0">
      <selection activeCell="F14" sqref="F14"/>
    </sheetView>
  </sheetViews>
  <sheetFormatPr defaultRowHeight="14.25"/>
  <cols>
    <col min="1" max="1" width="34.875" customWidth="1"/>
    <col min="2" max="2" width="23.25" customWidth="1"/>
    <col min="3" max="3" width="17.25" customWidth="1"/>
  </cols>
  <sheetData>
    <row r="1" spans="1:3" ht="21.75">
      <c r="A1" s="115"/>
      <c r="B1" s="115"/>
      <c r="C1" s="115"/>
    </row>
    <row r="2" spans="1:3" ht="21.75">
      <c r="A2" s="116" t="s">
        <v>134</v>
      </c>
      <c r="B2" s="117" t="s">
        <v>164</v>
      </c>
      <c r="C2" s="118"/>
    </row>
    <row r="3" spans="1:3" ht="21.75">
      <c r="A3" s="119" t="s">
        <v>165</v>
      </c>
      <c r="B3" s="120" t="s">
        <v>166</v>
      </c>
      <c r="C3" s="121"/>
    </row>
    <row r="4" spans="1:3" ht="21.75">
      <c r="A4" s="122"/>
      <c r="B4" s="123"/>
      <c r="C4" s="122"/>
    </row>
    <row r="5" spans="1:3" ht="21">
      <c r="A5" s="124" t="s">
        <v>275</v>
      </c>
      <c r="B5" s="124"/>
      <c r="C5" s="125">
        <v>37346452.539999999</v>
      </c>
    </row>
    <row r="6" spans="1:3" ht="21">
      <c r="A6" s="124" t="s">
        <v>167</v>
      </c>
      <c r="B6" s="124"/>
      <c r="C6" s="126">
        <v>0</v>
      </c>
    </row>
    <row r="7" spans="1:3" ht="21">
      <c r="A7" s="124"/>
      <c r="B7" s="124"/>
      <c r="C7" s="126">
        <f>SUM(C5:C6)</f>
        <v>37346452.539999999</v>
      </c>
    </row>
    <row r="8" spans="1:3" ht="21">
      <c r="A8" s="127" t="s">
        <v>168</v>
      </c>
      <c r="B8" s="127"/>
      <c r="C8" s="128"/>
    </row>
    <row r="9" spans="1:3" ht="21.75">
      <c r="A9" s="124" t="s">
        <v>169</v>
      </c>
      <c r="B9" s="124"/>
      <c r="C9" s="120"/>
    </row>
    <row r="10" spans="1:3" ht="21.75">
      <c r="A10" s="124" t="s">
        <v>170</v>
      </c>
      <c r="B10" s="129"/>
      <c r="C10" s="120"/>
    </row>
    <row r="11" spans="1:3" ht="21.75">
      <c r="A11" s="130"/>
      <c r="B11" s="131"/>
      <c r="C11" s="132"/>
    </row>
    <row r="12" spans="1:3" ht="21.75">
      <c r="A12" s="130" t="s">
        <v>171</v>
      </c>
      <c r="B12" s="131">
        <v>500</v>
      </c>
      <c r="C12" s="133"/>
    </row>
    <row r="13" spans="1:3" s="273" customFormat="1" ht="21.75">
      <c r="A13" s="130" t="s">
        <v>230</v>
      </c>
      <c r="B13" s="131">
        <v>2500</v>
      </c>
      <c r="C13" s="133"/>
    </row>
    <row r="14" spans="1:3" ht="21.75">
      <c r="A14" s="130" t="s">
        <v>278</v>
      </c>
      <c r="B14" s="131">
        <v>132563.97</v>
      </c>
      <c r="C14" s="133"/>
    </row>
    <row r="15" spans="1:3" s="260" customFormat="1" ht="21.75">
      <c r="A15" s="130" t="s">
        <v>279</v>
      </c>
      <c r="B15" s="131">
        <v>2209.16</v>
      </c>
      <c r="C15" s="134"/>
    </row>
    <row r="16" spans="1:3" s="260" customFormat="1" ht="21.75">
      <c r="A16" s="130" t="s">
        <v>280</v>
      </c>
      <c r="B16" s="131">
        <v>1000</v>
      </c>
      <c r="C16" s="134"/>
    </row>
    <row r="17" spans="1:7" s="260" customFormat="1" ht="21.75">
      <c r="A17" s="130" t="s">
        <v>281</v>
      </c>
      <c r="B17" s="131">
        <v>10526.69</v>
      </c>
      <c r="C17" s="134"/>
    </row>
    <row r="18" spans="1:7" s="260" customFormat="1" ht="21.75">
      <c r="A18" s="130" t="s">
        <v>282</v>
      </c>
      <c r="B18" s="131">
        <v>26608.97</v>
      </c>
      <c r="C18" s="134"/>
      <c r="G18" s="275"/>
    </row>
    <row r="19" spans="1:7" s="260" customFormat="1" ht="21.75">
      <c r="A19" s="130" t="s">
        <v>283</v>
      </c>
      <c r="B19" s="131">
        <v>168717.78</v>
      </c>
      <c r="C19" s="134"/>
    </row>
    <row r="20" spans="1:7" s="260" customFormat="1" ht="21.75">
      <c r="A20" s="130" t="s">
        <v>284</v>
      </c>
      <c r="B20" s="131">
        <v>4430</v>
      </c>
      <c r="C20" s="134"/>
    </row>
    <row r="21" spans="1:7" s="260" customFormat="1" ht="21.75">
      <c r="A21" s="130" t="s">
        <v>285</v>
      </c>
      <c r="B21" s="131">
        <v>156000</v>
      </c>
      <c r="C21" s="134"/>
    </row>
    <row r="22" spans="1:7" s="260" customFormat="1" ht="21.75">
      <c r="A22" s="130" t="s">
        <v>286</v>
      </c>
      <c r="B22" s="131">
        <v>1590</v>
      </c>
      <c r="C22" s="134"/>
    </row>
    <row r="23" spans="1:7" s="217" customFormat="1" ht="21.75">
      <c r="A23" s="130" t="s">
        <v>287</v>
      </c>
      <c r="B23" s="131">
        <v>281.95999999999998</v>
      </c>
      <c r="C23" s="134"/>
    </row>
    <row r="24" spans="1:7" s="254" customFormat="1" ht="21.75">
      <c r="A24" s="130" t="s">
        <v>288</v>
      </c>
      <c r="B24" s="131">
        <v>12527.51</v>
      </c>
      <c r="C24" s="134"/>
    </row>
    <row r="25" spans="1:7" s="280" customFormat="1" ht="21.75">
      <c r="A25" s="130" t="s">
        <v>289</v>
      </c>
      <c r="B25" s="131">
        <v>6000</v>
      </c>
      <c r="C25" s="134"/>
    </row>
    <row r="26" spans="1:7" s="280" customFormat="1" ht="21.75">
      <c r="A26" s="130" t="s">
        <v>290</v>
      </c>
      <c r="B26" s="131">
        <v>6000</v>
      </c>
      <c r="C26" s="134"/>
    </row>
    <row r="27" spans="1:7" s="280" customFormat="1" ht="21.75">
      <c r="A27" s="130" t="s">
        <v>291</v>
      </c>
      <c r="B27" s="131">
        <v>6000</v>
      </c>
      <c r="C27" s="134"/>
    </row>
    <row r="28" spans="1:7" s="280" customFormat="1" ht="21.75">
      <c r="A28" s="130" t="s">
        <v>292</v>
      </c>
      <c r="B28" s="131">
        <v>6000</v>
      </c>
      <c r="C28" s="134"/>
    </row>
    <row r="29" spans="1:7" s="280" customFormat="1" ht="21.75">
      <c r="A29" s="130" t="s">
        <v>293</v>
      </c>
      <c r="B29" s="131">
        <v>6000</v>
      </c>
      <c r="C29" s="282">
        <v>549456.06999999995</v>
      </c>
    </row>
    <row r="30" spans="1:7" ht="21.75">
      <c r="A30" s="124" t="s">
        <v>172</v>
      </c>
      <c r="B30" s="135"/>
      <c r="C30" s="133"/>
    </row>
    <row r="31" spans="1:7" ht="21.75">
      <c r="A31" s="124" t="s">
        <v>213</v>
      </c>
      <c r="B31" s="135"/>
      <c r="C31" s="133"/>
    </row>
    <row r="32" spans="1:7" ht="21.75">
      <c r="A32" s="136" t="s">
        <v>173</v>
      </c>
      <c r="B32" s="135"/>
      <c r="C32" s="120"/>
    </row>
    <row r="33" spans="1:3" ht="23.25">
      <c r="A33" s="137" t="s">
        <v>277</v>
      </c>
      <c r="B33" s="138"/>
      <c r="C33" s="144">
        <f>C7-C29</f>
        <v>36796996.469999999</v>
      </c>
    </row>
    <row r="34" spans="1:3" ht="21">
      <c r="A34" s="116" t="s">
        <v>174</v>
      </c>
      <c r="B34" s="139" t="s">
        <v>175</v>
      </c>
      <c r="C34" s="116"/>
    </row>
    <row r="35" spans="1:3" ht="21">
      <c r="A35" s="127"/>
      <c r="B35" s="140"/>
      <c r="C35" s="127"/>
    </row>
    <row r="36" spans="1:3" ht="21">
      <c r="A36" s="141" t="s">
        <v>276</v>
      </c>
      <c r="B36" s="141" t="s">
        <v>276</v>
      </c>
      <c r="C36" s="127"/>
    </row>
    <row r="37" spans="1:3" ht="21">
      <c r="A37" s="137" t="s">
        <v>176</v>
      </c>
      <c r="B37" s="142" t="s">
        <v>177</v>
      </c>
      <c r="C37" s="137"/>
    </row>
    <row r="38" spans="1:3" ht="21">
      <c r="A38" s="127"/>
      <c r="B38" s="127"/>
      <c r="C38" s="127"/>
    </row>
    <row r="39" spans="1:3" s="214" customFormat="1" ht="21">
      <c r="A39" s="127"/>
      <c r="B39" s="127"/>
      <c r="C39" s="127"/>
    </row>
    <row r="40" spans="1:3" s="214" customFormat="1" ht="21">
      <c r="A40" s="127"/>
      <c r="B40" s="127"/>
      <c r="C40" s="127"/>
    </row>
    <row r="41" spans="1:3" s="214" customFormat="1" ht="21">
      <c r="A41" s="127"/>
      <c r="B41" s="127"/>
      <c r="C41" s="127"/>
    </row>
    <row r="42" spans="1:3" s="214" customFormat="1" ht="21">
      <c r="A42" s="127"/>
      <c r="B42" s="127"/>
      <c r="C42" s="127"/>
    </row>
    <row r="43" spans="1:3" s="214" customFormat="1" ht="21">
      <c r="A43" s="127"/>
      <c r="B43" s="127"/>
      <c r="C43" s="127"/>
    </row>
    <row r="44" spans="1:3" s="214" customFormat="1" ht="21">
      <c r="A44" s="127"/>
      <c r="B44" s="127"/>
      <c r="C44" s="127"/>
    </row>
    <row r="45" spans="1:3" s="214" customFormat="1" ht="21">
      <c r="A45" s="127"/>
      <c r="B45" s="127"/>
      <c r="C45" s="127"/>
    </row>
    <row r="46" spans="1:3" ht="21.75">
      <c r="A46" s="115"/>
      <c r="B46" s="115"/>
      <c r="C46" s="115"/>
    </row>
    <row r="47" spans="1:3" s="261" customFormat="1" ht="21.75">
      <c r="A47" s="115"/>
      <c r="B47" s="115"/>
      <c r="C47" s="115"/>
    </row>
    <row r="48" spans="1:3" s="261" customFormat="1" ht="21.75">
      <c r="A48" s="115"/>
      <c r="B48" s="115"/>
      <c r="C48" s="115"/>
    </row>
    <row r="49" spans="1:3" s="261" customFormat="1" ht="21.75">
      <c r="A49" s="115"/>
      <c r="B49" s="115"/>
      <c r="C49" s="115"/>
    </row>
    <row r="50" spans="1:3" s="261" customFormat="1" ht="21.75">
      <c r="A50" s="115"/>
      <c r="B50" s="115"/>
      <c r="C50" s="115"/>
    </row>
    <row r="51" spans="1:3" s="261" customFormat="1" ht="21.75">
      <c r="A51" s="115"/>
      <c r="B51" s="115"/>
      <c r="C51" s="115"/>
    </row>
    <row r="52" spans="1:3" s="261" customFormat="1" ht="21.75">
      <c r="A52" s="115"/>
      <c r="B52" s="115"/>
      <c r="C52" s="115"/>
    </row>
    <row r="53" spans="1:3" s="261" customFormat="1" ht="21.75">
      <c r="A53" s="115"/>
      <c r="B53" s="115"/>
      <c r="C53" s="115"/>
    </row>
    <row r="54" spans="1:3" s="261" customFormat="1" ht="21.75">
      <c r="A54" s="115"/>
      <c r="B54" s="115"/>
      <c r="C54" s="115"/>
    </row>
    <row r="55" spans="1:3" s="261" customFormat="1" ht="21.75">
      <c r="A55" s="115"/>
      <c r="B55" s="115"/>
      <c r="C55" s="115"/>
    </row>
    <row r="56" spans="1:3" s="261" customFormat="1" ht="21.75">
      <c r="A56" s="115"/>
      <c r="B56" s="115"/>
      <c r="C56" s="115"/>
    </row>
    <row r="57" spans="1:3" s="261" customFormat="1" ht="21.75">
      <c r="A57" s="115"/>
      <c r="B57" s="115"/>
      <c r="C57" s="115"/>
    </row>
    <row r="58" spans="1:3" s="261" customFormat="1" ht="21.75">
      <c r="A58" s="115"/>
      <c r="B58" s="115"/>
      <c r="C58" s="115"/>
    </row>
    <row r="59" spans="1:3" s="261" customFormat="1" ht="21.75">
      <c r="A59" s="115"/>
      <c r="B59" s="115"/>
      <c r="C59" s="115"/>
    </row>
    <row r="60" spans="1:3" s="261" customFormat="1" ht="21.75">
      <c r="A60" s="115"/>
      <c r="B60" s="115"/>
      <c r="C60" s="115"/>
    </row>
    <row r="61" spans="1:3" s="261" customFormat="1" ht="21.75">
      <c r="A61" s="115"/>
      <c r="B61" s="115"/>
      <c r="C61" s="115"/>
    </row>
    <row r="62" spans="1:3" s="261" customFormat="1" ht="21.75">
      <c r="A62" s="115"/>
      <c r="B62" s="115"/>
      <c r="C62" s="115"/>
    </row>
    <row r="63" spans="1:3" s="261" customFormat="1" ht="21.75">
      <c r="A63" s="115"/>
      <c r="B63" s="115"/>
      <c r="C63" s="115"/>
    </row>
    <row r="64" spans="1:3" s="261" customFormat="1" ht="21.75">
      <c r="A64" s="115"/>
      <c r="B64" s="115"/>
      <c r="C64" s="115"/>
    </row>
    <row r="65" spans="1:3" s="261" customFormat="1" ht="21.75">
      <c r="A65" s="115"/>
      <c r="B65" s="115"/>
      <c r="C65" s="115"/>
    </row>
    <row r="66" spans="1:3" s="261" customFormat="1" ht="21.75">
      <c r="A66" s="115"/>
      <c r="B66" s="115"/>
      <c r="C66" s="115"/>
    </row>
    <row r="67" spans="1:3" s="261" customFormat="1" ht="21.75">
      <c r="A67" s="115"/>
      <c r="B67" s="115"/>
      <c r="C67" s="115"/>
    </row>
    <row r="68" spans="1:3" ht="19.5" customHeight="1">
      <c r="A68" s="151" t="s">
        <v>178</v>
      </c>
      <c r="B68" s="151" t="s">
        <v>189</v>
      </c>
      <c r="C68" s="151"/>
    </row>
    <row r="69" spans="1:3" ht="19.5" customHeight="1">
      <c r="A69" s="151" t="s">
        <v>187</v>
      </c>
      <c r="B69" s="151" t="s">
        <v>190</v>
      </c>
      <c r="C69" s="151"/>
    </row>
    <row r="70" spans="1:3" ht="19.5" customHeight="1">
      <c r="A70" s="151" t="s">
        <v>188</v>
      </c>
      <c r="B70" s="151" t="s">
        <v>191</v>
      </c>
      <c r="C70" s="151"/>
    </row>
    <row r="71" spans="1:3" s="145" customFormat="1" ht="19.5" customHeight="1">
      <c r="A71" s="151"/>
      <c r="B71" s="151"/>
      <c r="C71" s="151"/>
    </row>
    <row r="72" spans="1:3" s="145" customFormat="1" ht="19.5" customHeight="1">
      <c r="A72" s="151"/>
      <c r="B72" s="151"/>
      <c r="C72" s="151"/>
    </row>
    <row r="73" spans="1:3" ht="19.5" customHeight="1">
      <c r="A73" s="151"/>
      <c r="B73" s="151" t="s">
        <v>189</v>
      </c>
      <c r="C73" s="151"/>
    </row>
    <row r="74" spans="1:3" ht="19.5" customHeight="1">
      <c r="A74" s="151"/>
      <c r="B74" s="151" t="s">
        <v>192</v>
      </c>
      <c r="C74" s="151"/>
    </row>
    <row r="75" spans="1:3" ht="19.5" customHeight="1">
      <c r="A75" s="151"/>
      <c r="B75" s="151" t="s">
        <v>193</v>
      </c>
      <c r="C75" s="151"/>
    </row>
    <row r="110" spans="1:3" ht="21.75">
      <c r="A110" s="115" t="s">
        <v>219</v>
      </c>
      <c r="B110" s="115"/>
      <c r="C110" s="115"/>
    </row>
    <row r="111" spans="1:3" ht="21.75">
      <c r="A111" s="116" t="s">
        <v>134</v>
      </c>
      <c r="B111" s="117" t="s">
        <v>164</v>
      </c>
      <c r="C111" s="118"/>
    </row>
    <row r="112" spans="1:3" ht="21.75">
      <c r="A112" s="119" t="s">
        <v>165</v>
      </c>
      <c r="B112" s="120" t="s">
        <v>166</v>
      </c>
      <c r="C112" s="121"/>
    </row>
    <row r="113" spans="1:3" ht="21.75">
      <c r="A113" s="122"/>
      <c r="B113" s="123"/>
      <c r="C113" s="122"/>
    </row>
    <row r="114" spans="1:3" ht="21">
      <c r="A114" s="124" t="s">
        <v>216</v>
      </c>
      <c r="B114" s="124"/>
      <c r="C114" s="125">
        <v>37354041.520000003</v>
      </c>
    </row>
    <row r="115" spans="1:3" ht="21">
      <c r="A115" s="124" t="s">
        <v>167</v>
      </c>
      <c r="B115" s="124"/>
      <c r="C115" s="126">
        <v>0</v>
      </c>
    </row>
    <row r="116" spans="1:3" ht="21">
      <c r="A116" s="124"/>
      <c r="B116" s="124"/>
      <c r="C116" s="126">
        <f>SUM(C114:C115)</f>
        <v>37354041.520000003</v>
      </c>
    </row>
    <row r="117" spans="1:3" ht="21">
      <c r="A117" s="127" t="s">
        <v>168</v>
      </c>
      <c r="B117" s="127"/>
      <c r="C117" s="128"/>
    </row>
    <row r="118" spans="1:3" ht="21.75">
      <c r="A118" s="124" t="s">
        <v>169</v>
      </c>
      <c r="B118" s="124"/>
      <c r="C118" s="120"/>
    </row>
    <row r="119" spans="1:3" ht="21.75">
      <c r="A119" s="124" t="s">
        <v>170</v>
      </c>
      <c r="B119" s="129"/>
      <c r="C119" s="120"/>
    </row>
    <row r="120" spans="1:3" ht="21.75">
      <c r="A120" s="130"/>
      <c r="B120" s="131"/>
      <c r="C120" s="132"/>
    </row>
    <row r="121" spans="1:3" ht="21.75">
      <c r="A121" s="130" t="s">
        <v>171</v>
      </c>
      <c r="B121" s="131">
        <v>500</v>
      </c>
      <c r="C121" s="133">
        <v>500</v>
      </c>
    </row>
    <row r="122" spans="1:3" ht="21.75">
      <c r="A122" s="130"/>
      <c r="B122" s="131"/>
      <c r="C122" s="134"/>
    </row>
    <row r="123" spans="1:3" ht="21.75">
      <c r="A123" s="130"/>
      <c r="B123" s="131"/>
      <c r="C123" s="134"/>
    </row>
    <row r="124" spans="1:3" ht="21.75">
      <c r="A124" s="130"/>
      <c r="B124" s="131"/>
      <c r="C124" s="134"/>
    </row>
    <row r="125" spans="1:3" ht="21.75">
      <c r="A125" s="124" t="s">
        <v>172</v>
      </c>
      <c r="B125" s="135"/>
      <c r="C125" s="133"/>
    </row>
    <row r="126" spans="1:3" ht="21.75">
      <c r="A126" s="124" t="s">
        <v>213</v>
      </c>
      <c r="B126" s="135"/>
      <c r="C126" s="133">
        <v>0</v>
      </c>
    </row>
    <row r="127" spans="1:3" ht="21.75">
      <c r="A127" s="136" t="s">
        <v>173</v>
      </c>
      <c r="B127" s="135"/>
      <c r="C127" s="120"/>
    </row>
    <row r="128" spans="1:3" ht="23.25">
      <c r="A128" s="137" t="s">
        <v>217</v>
      </c>
      <c r="B128" s="138"/>
      <c r="C128" s="144">
        <f>C116-C121</f>
        <v>37353541.520000003</v>
      </c>
    </row>
    <row r="129" spans="1:3" ht="21">
      <c r="A129" s="116" t="s">
        <v>174</v>
      </c>
      <c r="B129" s="139" t="s">
        <v>175</v>
      </c>
      <c r="C129" s="116"/>
    </row>
    <row r="130" spans="1:3" ht="21">
      <c r="A130" s="127"/>
      <c r="B130" s="140"/>
      <c r="C130" s="127"/>
    </row>
    <row r="131" spans="1:3" ht="21">
      <c r="A131" s="141" t="s">
        <v>218</v>
      </c>
      <c r="B131" s="141" t="s">
        <v>218</v>
      </c>
      <c r="C131" s="127"/>
    </row>
    <row r="132" spans="1:3" ht="21">
      <c r="A132" s="137" t="s">
        <v>176</v>
      </c>
      <c r="B132" s="142" t="s">
        <v>177</v>
      </c>
      <c r="C132" s="137"/>
    </row>
    <row r="133" spans="1:3" ht="21">
      <c r="A133" s="127"/>
      <c r="B133" s="127"/>
      <c r="C133" s="127"/>
    </row>
    <row r="134" spans="1:3" s="233" customFormat="1" ht="21">
      <c r="A134" s="127"/>
      <c r="B134" s="127"/>
      <c r="C134" s="127"/>
    </row>
    <row r="135" spans="1:3" ht="21.75">
      <c r="A135" s="115"/>
      <c r="B135" s="115"/>
      <c r="C135" s="115"/>
    </row>
    <row r="136" spans="1:3">
      <c r="A136" s="151" t="s">
        <v>178</v>
      </c>
      <c r="B136" s="151" t="s">
        <v>189</v>
      </c>
      <c r="C136" s="151"/>
    </row>
    <row r="137" spans="1:3">
      <c r="A137" s="151" t="s">
        <v>187</v>
      </c>
      <c r="B137" s="151" t="s">
        <v>190</v>
      </c>
      <c r="C137" s="151"/>
    </row>
    <row r="138" spans="1:3">
      <c r="A138" s="151" t="s">
        <v>188</v>
      </c>
      <c r="B138" s="151" t="s">
        <v>191</v>
      </c>
      <c r="C138" s="151"/>
    </row>
    <row r="139" spans="1:3">
      <c r="A139" s="151"/>
      <c r="B139" s="151"/>
      <c r="C139" s="151"/>
    </row>
    <row r="140" spans="1:3">
      <c r="A140" s="151"/>
      <c r="B140" s="151"/>
      <c r="C140" s="151"/>
    </row>
    <row r="141" spans="1:3">
      <c r="A141" s="151"/>
      <c r="B141" s="151" t="s">
        <v>189</v>
      </c>
      <c r="C141" s="151"/>
    </row>
    <row r="142" spans="1:3">
      <c r="A142" s="151"/>
      <c r="B142" s="151" t="s">
        <v>192</v>
      </c>
      <c r="C142" s="151"/>
    </row>
    <row r="143" spans="1:3">
      <c r="A143" s="151"/>
      <c r="B143" s="151" t="s">
        <v>193</v>
      </c>
      <c r="C143" s="151"/>
    </row>
    <row r="144" spans="1:3">
      <c r="A144" s="233"/>
      <c r="B144" s="233"/>
      <c r="C144" s="233"/>
    </row>
    <row r="145" spans="1:3">
      <c r="A145" s="233"/>
      <c r="B145" s="233"/>
      <c r="C145" s="233"/>
    </row>
    <row r="146" spans="1:3">
      <c r="A146" s="233"/>
      <c r="B146" s="233"/>
      <c r="C146" s="233"/>
    </row>
    <row r="147" spans="1:3">
      <c r="A147" s="233"/>
      <c r="B147" s="233"/>
      <c r="C147" s="233"/>
    </row>
    <row r="148" spans="1:3" ht="21.75">
      <c r="A148" s="115" t="s">
        <v>219</v>
      </c>
      <c r="B148" s="115"/>
      <c r="C148" s="115"/>
    </row>
    <row r="149" spans="1:3" ht="21.75">
      <c r="A149" s="116" t="s">
        <v>134</v>
      </c>
      <c r="B149" s="117" t="s">
        <v>220</v>
      </c>
      <c r="C149" s="118"/>
    </row>
    <row r="150" spans="1:3" ht="21.75">
      <c r="A150" s="119" t="s">
        <v>165</v>
      </c>
      <c r="B150" s="120" t="s">
        <v>221</v>
      </c>
      <c r="C150" s="121"/>
    </row>
    <row r="151" spans="1:3" ht="21.75">
      <c r="A151" s="122"/>
      <c r="B151" s="123"/>
      <c r="C151" s="122"/>
    </row>
    <row r="152" spans="1:3" ht="21">
      <c r="A152" s="124" t="s">
        <v>216</v>
      </c>
      <c r="B152" s="124"/>
      <c r="C152" s="125">
        <v>682940.74</v>
      </c>
    </row>
    <row r="153" spans="1:3" ht="21">
      <c r="A153" s="124" t="s">
        <v>167</v>
      </c>
      <c r="B153" s="124"/>
      <c r="C153" s="126">
        <v>0</v>
      </c>
    </row>
    <row r="154" spans="1:3" ht="21">
      <c r="A154" s="124"/>
      <c r="B154" s="124"/>
      <c r="C154" s="126">
        <f>SUM(C152:C153)</f>
        <v>682940.74</v>
      </c>
    </row>
    <row r="155" spans="1:3" ht="21">
      <c r="A155" s="127" t="s">
        <v>168</v>
      </c>
      <c r="B155" s="127"/>
      <c r="C155" s="128"/>
    </row>
    <row r="156" spans="1:3" ht="21.75">
      <c r="A156" s="124" t="s">
        <v>169</v>
      </c>
      <c r="B156" s="124"/>
      <c r="C156" s="120"/>
    </row>
    <row r="157" spans="1:3" ht="21.75">
      <c r="A157" s="124" t="s">
        <v>170</v>
      </c>
      <c r="B157" s="129"/>
      <c r="C157" s="120"/>
    </row>
    <row r="158" spans="1:3" ht="21.75">
      <c r="A158" s="130"/>
      <c r="B158" s="131"/>
      <c r="C158" s="132">
        <v>0</v>
      </c>
    </row>
    <row r="159" spans="1:3" ht="21.75">
      <c r="A159" s="124" t="s">
        <v>172</v>
      </c>
      <c r="B159" s="135"/>
      <c r="C159" s="133"/>
    </row>
    <row r="160" spans="1:3" ht="21.75">
      <c r="A160" s="124" t="s">
        <v>213</v>
      </c>
      <c r="B160" s="135"/>
      <c r="C160" s="133">
        <v>0</v>
      </c>
    </row>
    <row r="161" spans="1:3" ht="21.75">
      <c r="A161" s="136" t="s">
        <v>173</v>
      </c>
      <c r="B161" s="135"/>
      <c r="C161" s="120"/>
    </row>
    <row r="162" spans="1:3" s="234" customFormat="1" ht="21.75">
      <c r="A162" s="136"/>
      <c r="B162" s="235"/>
      <c r="C162" s="121"/>
    </row>
    <row r="163" spans="1:3" s="234" customFormat="1" ht="21.75">
      <c r="A163" s="236" t="s">
        <v>223</v>
      </c>
      <c r="B163" s="235">
        <v>174595.52</v>
      </c>
      <c r="C163" s="121"/>
    </row>
    <row r="164" spans="1:3" s="234" customFormat="1" ht="21.75">
      <c r="A164" s="236" t="s">
        <v>225</v>
      </c>
      <c r="B164" s="235">
        <v>145621.9</v>
      </c>
      <c r="C164" s="121"/>
    </row>
    <row r="165" spans="1:3" s="234" customFormat="1" ht="21.75">
      <c r="A165" s="236" t="s">
        <v>224</v>
      </c>
      <c r="B165" s="235">
        <v>360787.25</v>
      </c>
      <c r="C165" s="121"/>
    </row>
    <row r="166" spans="1:3" s="234" customFormat="1" ht="21.75">
      <c r="A166" s="236" t="s">
        <v>226</v>
      </c>
      <c r="B166" s="235">
        <v>1936.07</v>
      </c>
      <c r="C166" s="237">
        <f>B163+B164+B165+B166</f>
        <v>682940.73999999987</v>
      </c>
    </row>
    <row r="167" spans="1:3" ht="23.25">
      <c r="A167" s="137" t="s">
        <v>222</v>
      </c>
      <c r="B167" s="138"/>
      <c r="C167" s="144">
        <f>C154-C166</f>
        <v>0</v>
      </c>
    </row>
    <row r="168" spans="1:3" ht="21">
      <c r="A168" s="116" t="s">
        <v>174</v>
      </c>
      <c r="B168" s="139" t="s">
        <v>175</v>
      </c>
      <c r="C168" s="116"/>
    </row>
    <row r="169" spans="1:3" ht="21">
      <c r="A169" s="127"/>
      <c r="B169" s="140"/>
      <c r="C169" s="127"/>
    </row>
    <row r="170" spans="1:3" ht="21">
      <c r="A170" s="141" t="s">
        <v>218</v>
      </c>
      <c r="B170" s="141" t="s">
        <v>218</v>
      </c>
      <c r="C170" s="127"/>
    </row>
    <row r="171" spans="1:3" ht="21">
      <c r="A171" s="137" t="s">
        <v>176</v>
      </c>
      <c r="B171" s="142" t="s">
        <v>177</v>
      </c>
      <c r="C171" s="137"/>
    </row>
    <row r="172" spans="1:3" ht="21">
      <c r="A172" s="127"/>
      <c r="B172" s="127"/>
      <c r="C172" s="127"/>
    </row>
    <row r="173" spans="1:3" ht="21">
      <c r="A173" s="127"/>
      <c r="B173" s="127"/>
      <c r="C173" s="127"/>
    </row>
    <row r="174" spans="1:3" ht="21.75">
      <c r="A174" s="115"/>
      <c r="B174" s="115"/>
      <c r="C174" s="115"/>
    </row>
    <row r="175" spans="1:3">
      <c r="A175" s="151" t="s">
        <v>178</v>
      </c>
      <c r="B175" s="151" t="s">
        <v>189</v>
      </c>
      <c r="C175" s="151"/>
    </row>
    <row r="176" spans="1:3">
      <c r="A176" s="151" t="s">
        <v>187</v>
      </c>
      <c r="B176" s="151" t="s">
        <v>190</v>
      </c>
      <c r="C176" s="151"/>
    </row>
    <row r="177" spans="1:3">
      <c r="A177" s="151" t="s">
        <v>188</v>
      </c>
      <c r="B177" s="151" t="s">
        <v>191</v>
      </c>
      <c r="C177" s="151"/>
    </row>
    <row r="178" spans="1:3">
      <c r="A178" s="151"/>
      <c r="B178" s="151"/>
      <c r="C178" s="151"/>
    </row>
    <row r="179" spans="1:3">
      <c r="A179" s="151"/>
      <c r="B179" s="151"/>
      <c r="C179" s="151"/>
    </row>
    <row r="180" spans="1:3">
      <c r="A180" s="151"/>
      <c r="B180" s="151" t="s">
        <v>189</v>
      </c>
      <c r="C180" s="151"/>
    </row>
    <row r="181" spans="1:3">
      <c r="A181" s="151"/>
      <c r="B181" s="151" t="s">
        <v>192</v>
      </c>
      <c r="C181" s="151"/>
    </row>
    <row r="182" spans="1:3">
      <c r="A182" s="151"/>
      <c r="B182" s="151" t="s">
        <v>193</v>
      </c>
      <c r="C182" s="151"/>
    </row>
    <row r="183" spans="1:3">
      <c r="A183" s="234"/>
      <c r="B183" s="234"/>
      <c r="C183" s="234"/>
    </row>
    <row r="184" spans="1:3">
      <c r="A184" s="234"/>
      <c r="B184" s="234"/>
      <c r="C184" s="234"/>
    </row>
    <row r="185" spans="1:3">
      <c r="A185" s="234"/>
      <c r="B185" s="234"/>
      <c r="C185" s="234"/>
    </row>
    <row r="186" spans="1:3">
      <c r="A186" s="234"/>
      <c r="B186" s="234"/>
      <c r="C186" s="234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03"/>
  <sheetViews>
    <sheetView tabSelected="1" workbookViewId="0">
      <selection activeCell="C73" sqref="C73"/>
    </sheetView>
  </sheetViews>
  <sheetFormatPr defaultColWidth="36.625" defaultRowHeight="14.25"/>
  <cols>
    <col min="1" max="1" width="47.5" style="113" customWidth="1"/>
    <col min="2" max="2" width="12.375" style="113" customWidth="1"/>
    <col min="3" max="4" width="14.375" style="114" customWidth="1"/>
    <col min="5" max="16384" width="36.625" style="113"/>
  </cols>
  <sheetData>
    <row r="1" spans="1:7" s="90" customFormat="1" ht="26.25">
      <c r="A1" s="362" t="s">
        <v>134</v>
      </c>
      <c r="B1" s="362"/>
      <c r="C1" s="362"/>
      <c r="D1" s="362"/>
      <c r="E1" s="89"/>
      <c r="G1" s="91"/>
    </row>
    <row r="2" spans="1:7" s="90" customFormat="1" ht="26.25">
      <c r="A2" s="362" t="s">
        <v>163</v>
      </c>
      <c r="B2" s="362"/>
      <c r="C2" s="362"/>
      <c r="D2" s="362"/>
      <c r="E2" s="89"/>
      <c r="G2" s="91"/>
    </row>
    <row r="3" spans="1:7" s="90" customFormat="1" ht="26.25">
      <c r="A3" s="362" t="s">
        <v>265</v>
      </c>
      <c r="B3" s="362"/>
      <c r="C3" s="362"/>
      <c r="D3" s="362"/>
      <c r="E3" s="89"/>
      <c r="G3" s="91"/>
    </row>
    <row r="4" spans="1:7" s="90" customFormat="1" ht="27" thickBot="1">
      <c r="A4" s="362" t="s">
        <v>268</v>
      </c>
      <c r="B4" s="362"/>
      <c r="C4" s="362"/>
      <c r="D4" s="362"/>
      <c r="E4" s="89"/>
      <c r="G4" s="91"/>
    </row>
    <row r="5" spans="1:7" s="90" customFormat="1" ht="27" thickBot="1">
      <c r="A5" s="169" t="s">
        <v>2</v>
      </c>
      <c r="B5" s="169" t="s">
        <v>3</v>
      </c>
      <c r="C5" s="170" t="s">
        <v>141</v>
      </c>
      <c r="D5" s="170" t="s">
        <v>142</v>
      </c>
      <c r="E5" s="89"/>
      <c r="F5" s="92"/>
      <c r="G5" s="92"/>
    </row>
    <row r="6" spans="1:7" s="90" customFormat="1" ht="26.25">
      <c r="A6" s="171" t="s">
        <v>143</v>
      </c>
      <c r="B6" s="172" t="s">
        <v>235</v>
      </c>
      <c r="C6" s="173">
        <v>0</v>
      </c>
      <c r="D6" s="173"/>
      <c r="E6" s="89"/>
      <c r="G6" s="91"/>
    </row>
    <row r="7" spans="1:7" s="90" customFormat="1" ht="26.25">
      <c r="A7" s="174" t="s">
        <v>143</v>
      </c>
      <c r="B7" s="175"/>
      <c r="C7" s="176">
        <v>0</v>
      </c>
      <c r="D7" s="176"/>
      <c r="E7" s="89"/>
      <c r="G7" s="91"/>
    </row>
    <row r="8" spans="1:7" s="90" customFormat="1" ht="26.25">
      <c r="A8" s="177" t="s">
        <v>144</v>
      </c>
      <c r="B8" s="178"/>
      <c r="C8" s="179"/>
      <c r="D8" s="179"/>
      <c r="E8" s="89"/>
      <c r="F8" s="92"/>
      <c r="G8" s="92"/>
    </row>
    <row r="9" spans="1:7" s="90" customFormat="1" ht="26.25">
      <c r="A9" s="180" t="s">
        <v>145</v>
      </c>
      <c r="B9" s="181" t="s">
        <v>236</v>
      </c>
      <c r="C9" s="182">
        <v>5621504.6200000001</v>
      </c>
      <c r="D9" s="182"/>
      <c r="E9" s="89"/>
      <c r="G9" s="91"/>
    </row>
    <row r="10" spans="1:7" s="90" customFormat="1" ht="26.25">
      <c r="A10" s="177" t="s">
        <v>146</v>
      </c>
      <c r="B10" s="178"/>
      <c r="C10" s="179"/>
      <c r="D10" s="179"/>
      <c r="E10" s="89"/>
      <c r="F10" s="92"/>
      <c r="G10" s="92"/>
    </row>
    <row r="11" spans="1:7" s="90" customFormat="1" ht="26.25">
      <c r="A11" s="180" t="s">
        <v>147</v>
      </c>
      <c r="B11" s="181" t="s">
        <v>236</v>
      </c>
      <c r="C11" s="182">
        <v>36796996.5</v>
      </c>
      <c r="D11" s="182"/>
      <c r="E11" s="89"/>
      <c r="F11" s="93">
        <f>C9+C11+C12</f>
        <v>42436694.009999998</v>
      </c>
      <c r="G11" s="92"/>
    </row>
    <row r="12" spans="1:7" s="90" customFormat="1" ht="26.25">
      <c r="A12" s="180" t="s">
        <v>148</v>
      </c>
      <c r="B12" s="181" t="s">
        <v>236</v>
      </c>
      <c r="C12" s="182">
        <v>18192.89</v>
      </c>
      <c r="D12" s="182"/>
      <c r="E12" s="89"/>
      <c r="G12" s="94"/>
    </row>
    <row r="13" spans="1:7" s="90" customFormat="1" ht="26.25">
      <c r="A13" s="180" t="s">
        <v>149</v>
      </c>
      <c r="B13" s="181" t="s">
        <v>237</v>
      </c>
      <c r="C13" s="182">
        <v>0</v>
      </c>
      <c r="D13" s="182" t="s">
        <v>150</v>
      </c>
      <c r="E13" s="89"/>
      <c r="F13" s="95"/>
      <c r="G13" s="91"/>
    </row>
    <row r="14" spans="1:7" s="90" customFormat="1" ht="26.25">
      <c r="A14" s="180" t="s">
        <v>151</v>
      </c>
      <c r="B14" s="181" t="s">
        <v>238</v>
      </c>
      <c r="C14" s="182">
        <v>0</v>
      </c>
      <c r="D14" s="182" t="s">
        <v>150</v>
      </c>
      <c r="E14" s="89"/>
      <c r="F14" s="95"/>
      <c r="G14" s="91"/>
    </row>
    <row r="15" spans="1:7" s="90" customFormat="1" ht="26.25">
      <c r="A15" s="180" t="s">
        <v>152</v>
      </c>
      <c r="B15" s="181" t="s">
        <v>239</v>
      </c>
      <c r="C15" s="182">
        <v>21600</v>
      </c>
      <c r="D15" s="182" t="s">
        <v>153</v>
      </c>
      <c r="E15" s="89"/>
      <c r="F15" s="95" t="s">
        <v>154</v>
      </c>
      <c r="G15" s="91"/>
    </row>
    <row r="16" spans="1:7" s="90" customFormat="1" ht="26.25">
      <c r="A16" s="180" t="s">
        <v>155</v>
      </c>
      <c r="B16" s="181" t="s">
        <v>240</v>
      </c>
      <c r="C16" s="182">
        <v>800000</v>
      </c>
      <c r="D16" s="182"/>
      <c r="E16" s="89"/>
      <c r="F16" s="95"/>
      <c r="G16" s="91"/>
    </row>
    <row r="17" spans="1:8" s="90" customFormat="1" ht="26.25">
      <c r="A17" s="180" t="s">
        <v>214</v>
      </c>
      <c r="B17" s="181"/>
      <c r="C17" s="182">
        <v>0</v>
      </c>
      <c r="D17" s="182"/>
      <c r="E17" s="89"/>
      <c r="F17" s="95"/>
      <c r="G17" s="91"/>
    </row>
    <row r="18" spans="1:8" s="90" customFormat="1" ht="26.25">
      <c r="A18" s="180" t="s">
        <v>36</v>
      </c>
      <c r="B18" s="181" t="s">
        <v>241</v>
      </c>
      <c r="C18" s="182"/>
      <c r="D18" s="182">
        <v>184380.9</v>
      </c>
      <c r="E18" s="89"/>
      <c r="F18" s="94"/>
      <c r="G18" s="94"/>
      <c r="H18" s="91"/>
    </row>
    <row r="19" spans="1:8" s="90" customFormat="1" ht="26.25">
      <c r="A19" s="180" t="s">
        <v>181</v>
      </c>
      <c r="B19" s="181" t="s">
        <v>242</v>
      </c>
      <c r="C19" s="182"/>
      <c r="D19" s="182">
        <v>5811.94</v>
      </c>
      <c r="E19" s="89"/>
      <c r="F19" s="95"/>
      <c r="G19" s="95"/>
    </row>
    <row r="20" spans="1:8" s="90" customFormat="1" ht="26.25">
      <c r="A20" s="180" t="s">
        <v>182</v>
      </c>
      <c r="B20" s="181" t="s">
        <v>243</v>
      </c>
      <c r="C20" s="182"/>
      <c r="D20" s="182">
        <v>4007.59</v>
      </c>
      <c r="E20" s="89"/>
      <c r="F20" s="96"/>
      <c r="G20" s="95"/>
    </row>
    <row r="21" spans="1:8" s="90" customFormat="1" ht="26.25">
      <c r="A21" s="180" t="s">
        <v>39</v>
      </c>
      <c r="B21" s="181" t="s">
        <v>244</v>
      </c>
      <c r="C21" s="182"/>
      <c r="D21" s="182">
        <v>242796.85</v>
      </c>
      <c r="E21" s="89"/>
      <c r="F21" s="96"/>
      <c r="G21" s="95"/>
    </row>
    <row r="22" spans="1:8" s="90" customFormat="1" ht="26.25">
      <c r="A22" s="180" t="s">
        <v>38</v>
      </c>
      <c r="B22" s="181" t="s">
        <v>245</v>
      </c>
      <c r="C22" s="182"/>
      <c r="D22" s="182" t="s">
        <v>212</v>
      </c>
      <c r="E22" s="89"/>
      <c r="F22" s="96"/>
      <c r="G22" s="95"/>
    </row>
    <row r="23" spans="1:8" s="90" customFormat="1" ht="26.25">
      <c r="A23" s="180" t="s">
        <v>203</v>
      </c>
      <c r="B23" s="181" t="s">
        <v>246</v>
      </c>
      <c r="C23" s="182"/>
      <c r="D23" s="182">
        <v>275680</v>
      </c>
      <c r="E23" s="89"/>
      <c r="F23" s="96"/>
      <c r="G23" s="95"/>
    </row>
    <row r="24" spans="1:8" s="90" customFormat="1" ht="26.25">
      <c r="A24" s="180" t="s">
        <v>247</v>
      </c>
      <c r="B24" s="181" t="s">
        <v>246</v>
      </c>
      <c r="C24" s="182"/>
      <c r="D24" s="182">
        <v>5110</v>
      </c>
      <c r="E24" s="89"/>
      <c r="F24" s="96"/>
      <c r="G24" s="95"/>
    </row>
    <row r="25" spans="1:8" s="90" customFormat="1" ht="26.25">
      <c r="A25" s="180" t="s">
        <v>22</v>
      </c>
      <c r="B25" s="181" t="s">
        <v>248</v>
      </c>
      <c r="C25" s="182"/>
      <c r="D25" s="182">
        <v>6660</v>
      </c>
      <c r="E25" s="89"/>
      <c r="F25" s="96"/>
      <c r="G25" s="95"/>
    </row>
    <row r="26" spans="1:8" s="90" customFormat="1" ht="26.25">
      <c r="A26" s="180" t="s">
        <v>204</v>
      </c>
      <c r="B26" s="181" t="s">
        <v>246</v>
      </c>
      <c r="C26" s="182"/>
      <c r="D26" s="182">
        <v>75096</v>
      </c>
      <c r="E26" s="89"/>
      <c r="F26" s="97"/>
      <c r="G26" s="95"/>
    </row>
    <row r="27" spans="1:8" s="90" customFormat="1" ht="26.25">
      <c r="A27" s="180" t="s">
        <v>274</v>
      </c>
      <c r="B27" s="181" t="s">
        <v>246</v>
      </c>
      <c r="C27" s="182"/>
      <c r="D27" s="182">
        <v>16000</v>
      </c>
      <c r="E27" s="89"/>
      <c r="F27" s="97"/>
      <c r="G27" s="95"/>
    </row>
    <row r="28" spans="1:8" s="90" customFormat="1" ht="26.25">
      <c r="A28" s="180" t="s">
        <v>115</v>
      </c>
      <c r="B28" s="181" t="s">
        <v>249</v>
      </c>
      <c r="C28" s="182"/>
      <c r="D28" s="182">
        <v>818192.89</v>
      </c>
      <c r="E28" s="89"/>
      <c r="F28" s="97"/>
      <c r="G28" s="95"/>
    </row>
    <row r="29" spans="1:8" s="90" customFormat="1" ht="26.25">
      <c r="A29" s="180" t="s">
        <v>41</v>
      </c>
      <c r="B29" s="181" t="s">
        <v>250</v>
      </c>
      <c r="C29" s="182"/>
      <c r="D29" s="182">
        <v>16849409.82</v>
      </c>
      <c r="E29" s="89"/>
    </row>
    <row r="30" spans="1:8" s="90" customFormat="1" ht="26.25">
      <c r="A30" s="180" t="s">
        <v>156</v>
      </c>
      <c r="B30" s="181" t="s">
        <v>251</v>
      </c>
      <c r="C30" s="182"/>
      <c r="D30" s="182">
        <v>14001252.390000001</v>
      </c>
      <c r="E30" s="89"/>
      <c r="F30" s="95"/>
    </row>
    <row r="31" spans="1:8" s="90" customFormat="1" ht="26.25">
      <c r="A31" s="185" t="s">
        <v>49</v>
      </c>
      <c r="B31" s="181" t="s">
        <v>252</v>
      </c>
      <c r="C31" s="182"/>
      <c r="D31" s="182">
        <v>22715</v>
      </c>
      <c r="E31" s="89"/>
      <c r="F31" s="95"/>
    </row>
    <row r="32" spans="1:8" s="90" customFormat="1" ht="26.25">
      <c r="A32" s="185" t="s">
        <v>50</v>
      </c>
      <c r="B32" s="181" t="s">
        <v>253</v>
      </c>
      <c r="C32" s="182"/>
      <c r="D32" s="182">
        <v>14201.29</v>
      </c>
      <c r="E32" s="89"/>
      <c r="F32" s="95"/>
    </row>
    <row r="33" spans="1:8" s="90" customFormat="1" ht="26.25">
      <c r="A33" s="185" t="s">
        <v>51</v>
      </c>
      <c r="B33" s="211" t="s">
        <v>254</v>
      </c>
      <c r="C33" s="182"/>
      <c r="D33" s="182">
        <v>200</v>
      </c>
      <c r="E33" s="89"/>
      <c r="F33" s="95"/>
    </row>
    <row r="34" spans="1:8" s="90" customFormat="1" ht="26.25">
      <c r="A34" s="183" t="s">
        <v>53</v>
      </c>
      <c r="B34" s="184">
        <v>41210004</v>
      </c>
      <c r="C34" s="182"/>
      <c r="D34" s="182">
        <v>29.1</v>
      </c>
      <c r="E34" s="89"/>
      <c r="F34" s="95"/>
    </row>
    <row r="35" spans="1:8" s="90" customFormat="1" ht="26.25">
      <c r="A35" s="183" t="s">
        <v>55</v>
      </c>
      <c r="B35" s="184">
        <v>41210007</v>
      </c>
      <c r="C35" s="182"/>
      <c r="D35" s="182">
        <v>1179</v>
      </c>
      <c r="E35" s="89"/>
      <c r="F35" s="95"/>
    </row>
    <row r="36" spans="1:8" s="90" customFormat="1" ht="26.25">
      <c r="A36" s="183" t="s">
        <v>137</v>
      </c>
      <c r="B36" s="210">
        <v>41210008</v>
      </c>
      <c r="C36" s="182"/>
      <c r="D36" s="182">
        <v>60940</v>
      </c>
      <c r="E36" s="89"/>
      <c r="F36" s="95"/>
    </row>
    <row r="37" spans="1:8" s="90" customFormat="1" ht="26.25">
      <c r="A37" s="183" t="s">
        <v>56</v>
      </c>
      <c r="B37" s="184">
        <v>41210029</v>
      </c>
      <c r="C37" s="182"/>
      <c r="D37" s="182">
        <v>460</v>
      </c>
      <c r="E37" s="89"/>
      <c r="F37" s="95" t="s">
        <v>158</v>
      </c>
      <c r="G37" s="97"/>
      <c r="H37" s="91"/>
    </row>
    <row r="38" spans="1:8" s="90" customFormat="1" ht="26.25">
      <c r="A38" s="183" t="s">
        <v>205</v>
      </c>
      <c r="B38" s="184">
        <v>41219999</v>
      </c>
      <c r="C38" s="182"/>
      <c r="D38" s="182">
        <v>24700</v>
      </c>
      <c r="E38" s="89"/>
      <c r="F38" s="95"/>
      <c r="G38" s="97"/>
      <c r="H38" s="91"/>
    </row>
    <row r="39" spans="1:8" s="90" customFormat="1" ht="26.25">
      <c r="A39" s="183" t="s">
        <v>58</v>
      </c>
      <c r="B39" s="184">
        <v>41220010</v>
      </c>
      <c r="C39" s="182"/>
      <c r="D39" s="182">
        <v>24018</v>
      </c>
      <c r="E39" s="89" t="s">
        <v>140</v>
      </c>
      <c r="F39" s="95"/>
      <c r="G39" s="97"/>
      <c r="H39" s="91"/>
    </row>
    <row r="40" spans="1:8" s="90" customFormat="1" ht="26.25">
      <c r="A40" s="183" t="s">
        <v>138</v>
      </c>
      <c r="B40" s="184">
        <v>41230007</v>
      </c>
      <c r="C40" s="182"/>
      <c r="D40" s="182">
        <v>260</v>
      </c>
      <c r="E40" s="89" t="s">
        <v>206</v>
      </c>
      <c r="F40" s="95" t="s">
        <v>159</v>
      </c>
      <c r="G40" s="97"/>
      <c r="H40" s="91"/>
    </row>
    <row r="41" spans="1:8" s="90" customFormat="1" ht="26.25">
      <c r="A41" s="183" t="s">
        <v>210</v>
      </c>
      <c r="B41" s="184">
        <v>41300003</v>
      </c>
      <c r="C41" s="182"/>
      <c r="D41" s="182">
        <v>21173.85</v>
      </c>
      <c r="E41" s="89"/>
      <c r="F41" s="95"/>
      <c r="G41" s="97"/>
      <c r="H41" s="91"/>
    </row>
    <row r="42" spans="1:8" s="90" customFormat="1" ht="26.25">
      <c r="A42" s="183" t="s">
        <v>64</v>
      </c>
      <c r="B42" s="184">
        <v>41500004</v>
      </c>
      <c r="C42" s="182"/>
      <c r="D42" s="182">
        <v>0</v>
      </c>
      <c r="E42" s="89"/>
      <c r="F42" s="95"/>
      <c r="G42" s="97"/>
      <c r="H42" s="91"/>
    </row>
    <row r="43" spans="1:8" s="90" customFormat="1" ht="26.25">
      <c r="A43" s="183" t="s">
        <v>65</v>
      </c>
      <c r="B43" s="184">
        <v>41599999</v>
      </c>
      <c r="C43" s="182"/>
      <c r="D43" s="182">
        <v>39900</v>
      </c>
      <c r="E43" s="89"/>
      <c r="F43" s="95" t="s">
        <v>160</v>
      </c>
    </row>
    <row r="44" spans="1:8" s="90" customFormat="1" ht="26.25">
      <c r="A44" s="183" t="s">
        <v>215</v>
      </c>
      <c r="B44" s="184">
        <v>42100001</v>
      </c>
      <c r="C44" s="182"/>
      <c r="D44" s="182">
        <v>56332.99</v>
      </c>
      <c r="E44" s="89"/>
      <c r="F44" s="95"/>
    </row>
    <row r="45" spans="1:8" s="90" customFormat="1" ht="26.25">
      <c r="A45" s="183" t="s">
        <v>70</v>
      </c>
      <c r="B45" s="184">
        <v>42100002</v>
      </c>
      <c r="C45" s="182"/>
      <c r="D45" s="182">
        <v>3875835.81</v>
      </c>
      <c r="E45" s="89"/>
      <c r="F45" s="95"/>
    </row>
    <row r="46" spans="1:8" s="90" customFormat="1" ht="26.25">
      <c r="A46" s="183" t="s">
        <v>71</v>
      </c>
      <c r="B46" s="184">
        <v>42100004</v>
      </c>
      <c r="C46" s="182"/>
      <c r="D46" s="182">
        <v>1069254.56</v>
      </c>
      <c r="E46" s="89"/>
      <c r="F46" s="95"/>
    </row>
    <row r="47" spans="1:8" s="90" customFormat="1" ht="26.25">
      <c r="A47" s="183" t="s">
        <v>72</v>
      </c>
      <c r="B47" s="184">
        <v>42100005</v>
      </c>
      <c r="C47" s="182"/>
      <c r="D47" s="182">
        <v>29564.400000000001</v>
      </c>
      <c r="E47" s="89"/>
      <c r="F47" s="95"/>
    </row>
    <row r="48" spans="1:8" s="90" customFormat="1" ht="26.25">
      <c r="A48" s="183" t="s">
        <v>73</v>
      </c>
      <c r="B48" s="184">
        <v>42100006</v>
      </c>
      <c r="C48" s="182"/>
      <c r="D48" s="182">
        <v>0</v>
      </c>
      <c r="E48" s="89"/>
      <c r="F48" s="95"/>
    </row>
    <row r="49" spans="1:6" s="90" customFormat="1" ht="26.25">
      <c r="A49" s="183" t="s">
        <v>74</v>
      </c>
      <c r="B49" s="184">
        <v>42100007</v>
      </c>
      <c r="C49" s="182"/>
      <c r="D49" s="182">
        <v>2014830.6</v>
      </c>
      <c r="E49" s="89"/>
      <c r="F49" s="95"/>
    </row>
    <row r="50" spans="1:6" s="90" customFormat="1" ht="26.25">
      <c r="A50" s="183" t="s">
        <v>208</v>
      </c>
      <c r="B50" s="184">
        <v>42100010</v>
      </c>
      <c r="C50" s="182"/>
      <c r="D50" s="182">
        <v>0</v>
      </c>
      <c r="E50" s="89"/>
      <c r="F50" s="95"/>
    </row>
    <row r="51" spans="1:6" s="90" customFormat="1" ht="26.25">
      <c r="A51" s="183" t="s">
        <v>76</v>
      </c>
      <c r="B51" s="184">
        <v>42100012</v>
      </c>
      <c r="C51" s="182"/>
      <c r="D51" s="182">
        <v>43628.49</v>
      </c>
      <c r="E51" s="89"/>
      <c r="F51" s="95"/>
    </row>
    <row r="52" spans="1:6" s="90" customFormat="1" ht="26.25">
      <c r="A52" s="183" t="s">
        <v>135</v>
      </c>
      <c r="B52" s="184">
        <v>42100013</v>
      </c>
      <c r="C52" s="182"/>
      <c r="D52" s="182">
        <v>11541.82</v>
      </c>
      <c r="E52" s="89"/>
      <c r="F52" s="95" t="s">
        <v>161</v>
      </c>
    </row>
    <row r="53" spans="1:6" s="90" customFormat="1" ht="26.25">
      <c r="A53" s="183" t="s">
        <v>77</v>
      </c>
      <c r="B53" s="184">
        <v>42100014</v>
      </c>
      <c r="C53" s="182"/>
      <c r="D53" s="182">
        <v>0</v>
      </c>
      <c r="E53" s="89"/>
      <c r="F53" s="95"/>
    </row>
    <row r="54" spans="1:6" s="90" customFormat="1" ht="26.25">
      <c r="A54" s="183" t="s">
        <v>78</v>
      </c>
      <c r="B54" s="184">
        <v>42100015</v>
      </c>
      <c r="C54" s="182"/>
      <c r="D54" s="182">
        <v>142442</v>
      </c>
      <c r="E54" s="89"/>
      <c r="F54" s="95"/>
    </row>
    <row r="55" spans="1:6" s="90" customFormat="1" ht="26.25">
      <c r="A55" s="183" t="s">
        <v>83</v>
      </c>
      <c r="B55" s="181"/>
      <c r="C55" s="182"/>
      <c r="D55" s="182"/>
      <c r="E55" s="89"/>
    </row>
    <row r="56" spans="1:6" s="90" customFormat="1" ht="26.25">
      <c r="A56" s="183" t="s">
        <v>84</v>
      </c>
      <c r="B56" s="181" t="s">
        <v>255</v>
      </c>
      <c r="C56" s="182"/>
      <c r="D56" s="182">
        <v>16326334</v>
      </c>
      <c r="E56" s="89"/>
    </row>
    <row r="57" spans="1:6" s="90" customFormat="1" ht="26.25">
      <c r="A57" s="185" t="s">
        <v>157</v>
      </c>
      <c r="B57" s="181" t="s">
        <v>256</v>
      </c>
      <c r="C57" s="182">
        <v>4961842</v>
      </c>
      <c r="D57" s="182"/>
      <c r="E57" s="89"/>
    </row>
    <row r="58" spans="1:6" s="90" customFormat="1" ht="26.25">
      <c r="A58" s="185" t="s">
        <v>183</v>
      </c>
      <c r="B58" s="181" t="s">
        <v>257</v>
      </c>
      <c r="C58" s="182">
        <v>770640</v>
      </c>
      <c r="D58" s="182"/>
      <c r="E58" s="89"/>
    </row>
    <row r="59" spans="1:6" s="90" customFormat="1" ht="26.25">
      <c r="A59" s="185" t="s">
        <v>184</v>
      </c>
      <c r="B59" s="181" t="s">
        <v>258</v>
      </c>
      <c r="C59" s="182">
        <v>2853400.35</v>
      </c>
      <c r="D59" s="182"/>
      <c r="E59" s="89"/>
    </row>
    <row r="60" spans="1:6" s="90" customFormat="1" ht="26.25">
      <c r="A60" s="185" t="s">
        <v>28</v>
      </c>
      <c r="B60" s="181" t="s">
        <v>259</v>
      </c>
      <c r="C60" s="182">
        <v>74650</v>
      </c>
      <c r="D60" s="182"/>
      <c r="E60" s="89"/>
      <c r="F60" s="95"/>
    </row>
    <row r="61" spans="1:6" s="90" customFormat="1" ht="26.25">
      <c r="A61" s="212"/>
      <c r="B61" s="201"/>
      <c r="C61" s="213"/>
      <c r="D61" s="213"/>
      <c r="E61" s="89"/>
      <c r="F61" s="95"/>
    </row>
    <row r="62" spans="1:6" s="90" customFormat="1" ht="26.25">
      <c r="A62" s="212"/>
      <c r="B62" s="201"/>
      <c r="C62" s="213"/>
      <c r="D62" s="213"/>
      <c r="E62" s="89"/>
      <c r="F62" s="95"/>
    </row>
    <row r="63" spans="1:6" s="90" customFormat="1" ht="26.25">
      <c r="A63" s="212"/>
      <c r="B63" s="201"/>
      <c r="C63" s="213"/>
      <c r="D63" s="213"/>
      <c r="E63" s="89"/>
      <c r="F63" s="95"/>
    </row>
    <row r="64" spans="1:6" s="90" customFormat="1" ht="26.25">
      <c r="A64" s="212"/>
      <c r="B64" s="201"/>
      <c r="C64" s="213"/>
      <c r="D64" s="213"/>
      <c r="E64" s="89"/>
      <c r="F64" s="95"/>
    </row>
    <row r="65" spans="1:11" s="90" customFormat="1" ht="26.25">
      <c r="A65" s="185" t="s">
        <v>29</v>
      </c>
      <c r="B65" s="181" t="s">
        <v>260</v>
      </c>
      <c r="C65" s="182">
        <v>1379071.44</v>
      </c>
      <c r="D65" s="182"/>
      <c r="E65" s="89" t="s">
        <v>198</v>
      </c>
      <c r="F65" s="95"/>
    </row>
    <row r="66" spans="1:11" s="90" customFormat="1" ht="26.25">
      <c r="A66" s="185" t="s">
        <v>30</v>
      </c>
      <c r="B66" s="181" t="s">
        <v>261</v>
      </c>
      <c r="C66" s="182">
        <v>522187</v>
      </c>
      <c r="D66" s="182"/>
      <c r="E66" s="89"/>
      <c r="F66" s="95"/>
    </row>
    <row r="67" spans="1:11" s="90" customFormat="1" ht="26.25">
      <c r="A67" s="185" t="s">
        <v>31</v>
      </c>
      <c r="B67" s="181" t="s">
        <v>262</v>
      </c>
      <c r="C67" s="182">
        <v>59002.05</v>
      </c>
      <c r="D67" s="186"/>
      <c r="E67" s="89"/>
      <c r="F67" s="95"/>
    </row>
    <row r="68" spans="1:11" s="90" customFormat="1" ht="26.25">
      <c r="A68" s="185" t="s">
        <v>32</v>
      </c>
      <c r="B68" s="181" t="s">
        <v>263</v>
      </c>
      <c r="C68" s="182">
        <v>199276</v>
      </c>
      <c r="D68" s="186"/>
      <c r="E68" s="89"/>
      <c r="F68" s="95"/>
    </row>
    <row r="69" spans="1:11" s="90" customFormat="1" ht="26.25">
      <c r="A69" s="185" t="s">
        <v>33</v>
      </c>
      <c r="B69" s="181" t="s">
        <v>264</v>
      </c>
      <c r="C69" s="182">
        <v>493000</v>
      </c>
      <c r="D69" s="186"/>
      <c r="E69" s="89"/>
      <c r="F69" s="95"/>
    </row>
    <row r="70" spans="1:11" s="90" customFormat="1" ht="26.25">
      <c r="A70" s="185" t="s">
        <v>35</v>
      </c>
      <c r="B70" s="181" t="s">
        <v>294</v>
      </c>
      <c r="C70" s="182">
        <v>1692576.44</v>
      </c>
      <c r="D70" s="186"/>
      <c r="E70" s="89"/>
      <c r="F70" s="95"/>
    </row>
    <row r="71" spans="1:11" s="90" customFormat="1" ht="27" thickBot="1">
      <c r="A71" s="187"/>
      <c r="B71" s="188"/>
      <c r="C71" s="189">
        <f>SUM(C7:C70)</f>
        <v>56263939.289999992</v>
      </c>
      <c r="D71" s="189">
        <f>SUM(D7:D70)</f>
        <v>56263939.290000007</v>
      </c>
      <c r="E71" s="98"/>
      <c r="F71" s="99"/>
      <c r="G71" s="100">
        <f>C71-D71</f>
        <v>0</v>
      </c>
      <c r="H71" s="101" t="s">
        <v>162</v>
      </c>
    </row>
    <row r="72" spans="1:11" s="90" customFormat="1" ht="27" thickTop="1">
      <c r="A72" s="190"/>
      <c r="B72" s="190"/>
      <c r="C72" s="191"/>
      <c r="D72" s="191"/>
      <c r="E72" s="89"/>
      <c r="K72" s="99"/>
    </row>
    <row r="73" spans="1:11" s="99" customFormat="1" ht="26.25">
      <c r="A73" s="98"/>
      <c r="B73" s="98"/>
      <c r="C73" s="102"/>
      <c r="D73" s="102"/>
      <c r="E73" s="89"/>
      <c r="F73" s="103"/>
      <c r="G73" s="103"/>
      <c r="H73" s="103"/>
      <c r="I73" s="90"/>
      <c r="J73" s="90"/>
      <c r="K73" s="90"/>
    </row>
    <row r="74" spans="1:11" s="99" customFormat="1" ht="26.25">
      <c r="A74" s="98"/>
      <c r="B74" s="98"/>
      <c r="C74" s="102"/>
      <c r="D74" s="102"/>
      <c r="E74" s="89"/>
      <c r="F74" s="103"/>
      <c r="G74" s="103"/>
      <c r="H74" s="103"/>
      <c r="I74" s="90"/>
      <c r="J74" s="90"/>
      <c r="K74" s="90"/>
    </row>
    <row r="75" spans="1:11" s="99" customFormat="1" ht="26.25">
      <c r="A75" s="98"/>
      <c r="B75" s="98"/>
      <c r="C75" s="102"/>
      <c r="D75" s="102"/>
      <c r="E75" s="89"/>
      <c r="F75" s="103"/>
      <c r="G75" s="103"/>
      <c r="H75" s="103"/>
      <c r="I75" s="90"/>
      <c r="J75" s="90"/>
      <c r="K75" s="90"/>
    </row>
    <row r="76" spans="1:11" s="90" customFormat="1" ht="26.25">
      <c r="A76" s="151" t="s">
        <v>194</v>
      </c>
      <c r="B76" s="151" t="s">
        <v>195</v>
      </c>
      <c r="C76" s="151"/>
      <c r="D76" s="155"/>
      <c r="E76" s="89"/>
      <c r="F76" s="103"/>
      <c r="G76" s="103"/>
      <c r="H76" s="103"/>
      <c r="I76" s="103"/>
      <c r="J76" s="103"/>
    </row>
    <row r="77" spans="1:11" s="90" customFormat="1" ht="23.25">
      <c r="A77" s="151" t="s">
        <v>179</v>
      </c>
      <c r="B77" s="151" t="s">
        <v>190</v>
      </c>
      <c r="C77" s="151"/>
      <c r="D77" s="155"/>
      <c r="E77" s="103"/>
      <c r="F77" s="103"/>
      <c r="G77" s="103"/>
      <c r="H77" s="103"/>
      <c r="I77" s="103"/>
      <c r="J77" s="103"/>
      <c r="K77" s="103"/>
    </row>
    <row r="78" spans="1:11" s="103" customFormat="1" ht="23.25">
      <c r="A78" s="151" t="s">
        <v>180</v>
      </c>
      <c r="B78" s="151" t="s">
        <v>191</v>
      </c>
      <c r="C78" s="151"/>
      <c r="D78" s="156"/>
      <c r="F78" s="105"/>
      <c r="G78" s="105"/>
      <c r="H78" s="105"/>
    </row>
    <row r="79" spans="1:11" s="103" customFormat="1" ht="23.25">
      <c r="A79" s="151"/>
      <c r="B79" s="151"/>
      <c r="C79" s="151"/>
      <c r="D79" s="155"/>
      <c r="E79" s="105"/>
      <c r="F79" s="105"/>
      <c r="G79" s="105"/>
      <c r="H79" s="105"/>
      <c r="I79" s="105"/>
      <c r="J79" s="105"/>
    </row>
    <row r="80" spans="1:11" s="103" customFormat="1" ht="23.25">
      <c r="A80" s="151"/>
      <c r="B80" s="151"/>
      <c r="C80" s="151"/>
      <c r="D80" s="156"/>
      <c r="E80" s="105"/>
      <c r="F80" s="105"/>
      <c r="G80" s="105"/>
      <c r="H80" s="105"/>
      <c r="I80" s="105"/>
      <c r="J80" s="105"/>
      <c r="K80" s="105"/>
    </row>
    <row r="81" spans="1:11" s="105" customFormat="1" ht="24" customHeight="1">
      <c r="A81" s="151"/>
      <c r="B81" s="151" t="s">
        <v>196</v>
      </c>
      <c r="C81" s="151"/>
      <c r="D81" s="156"/>
      <c r="H81" s="108"/>
    </row>
    <row r="82" spans="1:11" s="105" customFormat="1" ht="24" customHeight="1">
      <c r="A82" s="151"/>
      <c r="B82" s="151" t="s">
        <v>192</v>
      </c>
      <c r="C82" s="151"/>
      <c r="D82" s="156"/>
    </row>
    <row r="83" spans="1:11" s="105" customFormat="1" ht="24" customHeight="1">
      <c r="A83" s="151"/>
      <c r="B83" s="151" t="s">
        <v>193</v>
      </c>
      <c r="C83" s="151"/>
      <c r="D83" s="156"/>
    </row>
    <row r="84" spans="1:11" s="105" customFormat="1" ht="18">
      <c r="C84" s="106"/>
      <c r="D84" s="106"/>
    </row>
    <row r="85" spans="1:11" s="105" customFormat="1" ht="18">
      <c r="C85" s="106"/>
      <c r="D85" s="106"/>
    </row>
    <row r="86" spans="1:11" s="105" customFormat="1" ht="18">
      <c r="C86" s="106"/>
      <c r="D86" s="106"/>
    </row>
    <row r="87" spans="1:11" s="105" customFormat="1" ht="21">
      <c r="C87" s="106"/>
      <c r="D87" s="106"/>
      <c r="E87" s="109"/>
      <c r="F87" s="109"/>
      <c r="G87" s="109"/>
      <c r="H87" s="109"/>
    </row>
    <row r="88" spans="1:11" s="105" customFormat="1" ht="23.25">
      <c r="B88" s="110"/>
      <c r="C88" s="106"/>
      <c r="D88" s="106"/>
      <c r="E88" s="109"/>
      <c r="F88" s="109"/>
      <c r="G88" s="109"/>
      <c r="H88" s="109"/>
      <c r="I88" s="109"/>
      <c r="J88" s="109"/>
    </row>
    <row r="89" spans="1:11" s="105" customFormat="1" ht="23.25">
      <c r="A89" s="109"/>
      <c r="B89" s="111"/>
      <c r="C89" s="112"/>
      <c r="D89" s="112"/>
      <c r="E89" s="109"/>
      <c r="F89" s="109"/>
      <c r="G89" s="109"/>
      <c r="H89" s="109"/>
      <c r="I89" s="109"/>
      <c r="J89" s="109"/>
      <c r="K89" s="109"/>
    </row>
    <row r="90" spans="1:11" s="105" customFormat="1" ht="23.25">
      <c r="A90" s="103"/>
      <c r="B90" s="103"/>
      <c r="C90" s="107"/>
      <c r="D90" s="107"/>
      <c r="E90" s="103"/>
      <c r="F90" s="103"/>
      <c r="G90" s="103"/>
      <c r="H90" s="103"/>
      <c r="I90" s="103"/>
      <c r="J90" s="103"/>
      <c r="K90" s="103"/>
    </row>
    <row r="91" spans="1:11" s="103" customFormat="1" ht="23.25">
      <c r="C91" s="107"/>
      <c r="D91" s="107"/>
      <c r="E91" s="105"/>
      <c r="F91" s="105"/>
      <c r="G91" s="105"/>
      <c r="H91" s="105"/>
    </row>
    <row r="92" spans="1:11" s="103" customFormat="1" ht="23.25">
      <c r="C92" s="107"/>
      <c r="D92" s="107"/>
      <c r="E92" s="105"/>
      <c r="F92" s="105"/>
      <c r="G92" s="105"/>
      <c r="H92" s="105"/>
      <c r="I92" s="105"/>
      <c r="J92" s="105"/>
    </row>
    <row r="93" spans="1:11" s="103" customFormat="1" ht="23.25">
      <c r="A93" s="105"/>
      <c r="B93" s="105"/>
      <c r="C93" s="106"/>
      <c r="D93" s="106"/>
      <c r="E93" s="105"/>
      <c r="F93" s="105"/>
      <c r="G93" s="105"/>
      <c r="H93" s="105"/>
      <c r="I93" s="105"/>
      <c r="J93" s="105"/>
      <c r="K93" s="105"/>
    </row>
    <row r="94" spans="1:11" s="105" customFormat="1" ht="18">
      <c r="C94" s="106"/>
      <c r="D94" s="106"/>
    </row>
    <row r="95" spans="1:11" s="105" customFormat="1" ht="18">
      <c r="C95" s="106"/>
      <c r="D95" s="106"/>
    </row>
    <row r="96" spans="1:11" s="105" customFormat="1" ht="18">
      <c r="C96" s="106"/>
      <c r="D96" s="106"/>
    </row>
    <row r="97" spans="1:11" s="105" customFormat="1" ht="18">
      <c r="C97" s="106"/>
      <c r="D97" s="106"/>
    </row>
    <row r="98" spans="1:11" s="105" customFormat="1" ht="18">
      <c r="C98" s="106"/>
      <c r="D98" s="106"/>
    </row>
    <row r="99" spans="1:11" s="105" customFormat="1" ht="18">
      <c r="C99" s="106"/>
      <c r="D99" s="106"/>
    </row>
    <row r="100" spans="1:11" s="105" customFormat="1" ht="26.25">
      <c r="A100" s="98"/>
      <c r="B100" s="98"/>
      <c r="C100" s="102"/>
      <c r="D100" s="102"/>
      <c r="E100" s="89"/>
      <c r="F100" s="113"/>
      <c r="G100" s="113"/>
      <c r="H100" s="113"/>
    </row>
    <row r="101" spans="1:11" s="105" customFormat="1" ht="26.25">
      <c r="A101" s="89"/>
      <c r="B101" s="89"/>
      <c r="C101" s="104"/>
      <c r="D101" s="104"/>
      <c r="E101" s="89"/>
      <c r="F101" s="113"/>
      <c r="G101" s="113"/>
      <c r="H101" s="113"/>
      <c r="I101" s="113"/>
      <c r="J101" s="113"/>
    </row>
    <row r="102" spans="1:11" s="105" customFormat="1" ht="26.25">
      <c r="A102" s="89"/>
      <c r="B102" s="89"/>
      <c r="C102" s="104"/>
      <c r="D102" s="104"/>
      <c r="E102" s="103"/>
      <c r="F102" s="113"/>
      <c r="G102" s="113"/>
      <c r="H102" s="113"/>
      <c r="I102" s="113"/>
      <c r="J102" s="113"/>
      <c r="K102" s="113"/>
    </row>
    <row r="103" spans="1:11" ht="23.25">
      <c r="A103" s="103"/>
      <c r="B103" s="103"/>
      <c r="C103" s="107"/>
      <c r="D103" s="107"/>
      <c r="E103" s="103"/>
    </row>
  </sheetData>
  <mergeCells count="4">
    <mergeCell ref="A1:D1"/>
    <mergeCell ref="A2:D2"/>
    <mergeCell ref="A4:D4"/>
    <mergeCell ref="A3:D3"/>
  </mergeCells>
  <pageMargins left="0.31496062992125984" right="0.19685039370078741" top="0.55118110236220474" bottom="0.1574803149606299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รายงานรับ-จ่าย</vt:lpstr>
      <vt:lpstr>หมายเหตุรายรับ</vt:lpstr>
      <vt:lpstr>หมายเหตุรายจ่ายค้างจ่าย</vt:lpstr>
      <vt:lpstr>หมายเหตุเงินรับฝาก</vt:lpstr>
      <vt:lpstr>กระทบยอดเงินฝาก</vt:lpstr>
      <vt:lpstr>งบทดลอง</vt:lpstr>
      <vt:lpstr>'รายงานรับ-จ่าย'!Print_Titles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2018-02-07T03:18:01Z</cp:lastPrinted>
  <dcterms:modified xsi:type="dcterms:W3CDTF">2018-06-12T03:26:53Z</dcterms:modified>
</cp:coreProperties>
</file>