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  <sheet name="หมายเหตุเงินสะสม" sheetId="6" r:id="rId7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AD45" i="5"/>
  <c r="AC45"/>
  <c r="P45"/>
  <c r="E86" i="2"/>
  <c r="F86"/>
  <c r="H13" i="1"/>
  <c r="H14" s="1"/>
  <c r="H30" s="1"/>
  <c r="I13"/>
  <c r="I14" s="1"/>
  <c r="AB52" i="5"/>
  <c r="O52"/>
  <c r="AC48"/>
  <c r="Q52"/>
  <c r="R52"/>
  <c r="S52"/>
  <c r="W52"/>
  <c r="Y52"/>
  <c r="Z52"/>
  <c r="P48"/>
  <c r="P46"/>
  <c r="AD46" s="1"/>
  <c r="AC46"/>
  <c r="AA52"/>
  <c r="N52"/>
  <c r="P25" i="1"/>
  <c r="M52" i="5"/>
  <c r="L52"/>
  <c r="X52"/>
  <c r="K52"/>
  <c r="P23" i="1"/>
  <c r="C161" i="8"/>
  <c r="C149"/>
  <c r="C111"/>
  <c r="C123" s="1"/>
  <c r="N56" i="1"/>
  <c r="P46"/>
  <c r="P50"/>
  <c r="P51"/>
  <c r="J52" i="5"/>
  <c r="V52"/>
  <c r="I52"/>
  <c r="N29" i="1"/>
  <c r="P16"/>
  <c r="P20"/>
  <c r="P21"/>
  <c r="P22"/>
  <c r="P24"/>
  <c r="P28"/>
  <c r="N13"/>
  <c r="N14" s="1"/>
  <c r="U52" i="5"/>
  <c r="H52"/>
  <c r="T52"/>
  <c r="G52"/>
  <c r="F52"/>
  <c r="P50"/>
  <c r="AC50"/>
  <c r="AC44"/>
  <c r="E52"/>
  <c r="P44"/>
  <c r="I29" i="1"/>
  <c r="F19" i="2"/>
  <c r="C7" i="8"/>
  <c r="C28" s="1"/>
  <c r="D70" i="7"/>
  <c r="F11"/>
  <c r="F59" i="2"/>
  <c r="F64"/>
  <c r="F65"/>
  <c r="F67"/>
  <c r="F74"/>
  <c r="F47"/>
  <c r="F52"/>
  <c r="F53"/>
  <c r="F23"/>
  <c r="F15"/>
  <c r="I56" i="1"/>
  <c r="I42"/>
  <c r="N42"/>
  <c r="P18"/>
  <c r="P19"/>
  <c r="H42"/>
  <c r="A42"/>
  <c r="A13"/>
  <c r="A14" s="1"/>
  <c r="A30" s="1"/>
  <c r="F37" i="2"/>
  <c r="E37"/>
  <c r="D37"/>
  <c r="F22" i="6"/>
  <c r="G21"/>
  <c r="G20"/>
  <c r="G18"/>
  <c r="G17"/>
  <c r="G16"/>
  <c r="G15"/>
  <c r="G14"/>
  <c r="G13"/>
  <c r="G11"/>
  <c r="G10"/>
  <c r="G9"/>
  <c r="G8"/>
  <c r="G7"/>
  <c r="AC47" i="5"/>
  <c r="P47"/>
  <c r="AC51"/>
  <c r="AC49"/>
  <c r="AC43"/>
  <c r="AC42"/>
  <c r="AC41"/>
  <c r="AC40"/>
  <c r="P51"/>
  <c r="P49"/>
  <c r="P43"/>
  <c r="P42"/>
  <c r="P41"/>
  <c r="P40"/>
  <c r="D52"/>
  <c r="C52"/>
  <c r="E22" i="6"/>
  <c r="D22"/>
  <c r="C18" i="5"/>
  <c r="G26" i="3"/>
  <c r="AD44" i="5" l="1"/>
  <c r="AD48"/>
  <c r="AD50"/>
  <c r="C162" i="8"/>
  <c r="AD41" i="5"/>
  <c r="AD51"/>
  <c r="I57" i="1"/>
  <c r="I30"/>
  <c r="N57"/>
  <c r="N30"/>
  <c r="AD42" i="5"/>
  <c r="C70" i="7"/>
  <c r="G70" s="1"/>
  <c r="G22" i="6"/>
  <c r="AD47" i="5"/>
  <c r="AD43"/>
  <c r="P52"/>
  <c r="AD49"/>
  <c r="AD40"/>
  <c r="AC52"/>
  <c r="D12" i="2"/>
  <c r="D54"/>
  <c r="D86"/>
  <c r="F54"/>
  <c r="E54"/>
  <c r="F34"/>
  <c r="E34"/>
  <c r="D34"/>
  <c r="F30"/>
  <c r="E30"/>
  <c r="D30"/>
  <c r="F27"/>
  <c r="E27"/>
  <c r="D27"/>
  <c r="F24"/>
  <c r="E24"/>
  <c r="D24"/>
  <c r="F12"/>
  <c r="E12"/>
  <c r="I58" i="1" l="1"/>
  <c r="I59" s="1"/>
  <c r="N58"/>
  <c r="N59" s="1"/>
  <c r="D87" i="2"/>
  <c r="AD52" i="5"/>
  <c r="AE52"/>
  <c r="F87" i="2"/>
  <c r="E87"/>
</calcChain>
</file>

<file path=xl/sharedStrings.xml><?xml version="1.0" encoding="utf-8"?>
<sst xmlns="http://schemas.openxmlformats.org/spreadsheetml/2006/main" count="607" uniqueCount="316">
  <si>
    <t>องค์การบริหารส่วนตำบลฉลอง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</si>
  <si>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</si>
  <si>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</si>
  <si>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</si>
  <si>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</si>
  <si>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</si>
  <si>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</si>
  <si>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</si>
  <si>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</si>
  <si>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</si>
  <si>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</si>
  <si>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</si>
  <si>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</si>
  <si>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</si>
  <si>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</si>
  <si>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</si>
  <si>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</si>
  <si>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</si>
  <si>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</si>
  <si>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</si>
  <si>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</si>
  <si>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</si>
  <si>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</si>
  <si>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</si>
  <si>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</si>
  <si>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</si>
  <si>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</si>
  <si>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</si>
  <si>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</si>
  <si>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</si>
  <si>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</si>
  <si>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</si>
  <si>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</si>
  <si>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</si>
  <si>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</si>
  <si>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</si>
  <si>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</si>
  <si>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</si>
  <si>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</si>
  <si>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</si>
  <si>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</si>
  <si>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</si>
  <si>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</si>
  <si>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</si>
  <si>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</si>
  <si>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</si>
  <si>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</si>
  <si>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</si>
  <si>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</si>
  <si>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</si>
  <si>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</si>
  <si>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</si>
  <si>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</si>
  <si>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</si>
  <si>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</si>
  <si>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</si>
  <si>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</si>
  <si>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</si>
  <si>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</si>
  <si>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</si>
  <si>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</si>
  <si>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</si>
  <si>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</si>
  <si>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</si>
  <si>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</si>
  <si>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</si>
  <si>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</si>
  <si>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</si>
  <si>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</si>
  <si>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</si>
  <si>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</si>
  <si>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</si>
  <si>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</si>
  <si>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</si>
  <si>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</si>
  <si>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</si>
  <si>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</si>
  <si>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</si>
  <si>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</si>
  <si>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</si>
  <si>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</si>
  <si>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</si>
  <si>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</si>
  <si>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</si>
  <si>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</si>
  <si>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</si>
  <si>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</si>
  <si>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</si>
  <si>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</si>
  <si>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</si>
  <si>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</si>
  <si>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</si>
  <si>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</si>
  <si>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</si>
  <si>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</si>
  <si>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</si>
  <si>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</si>
  <si>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</si>
  <si>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</si>
  <si>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</si>
  <si>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</si>
  <si>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</si>
  <si>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</si>
  <si>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</si>
  <si>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</si>
  <si>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</si>
  <si>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</si>
  <si>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</si>
  <si>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</si>
  <si>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</si>
  <si>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</si>
  <si>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</si>
  <si>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</si>
  <si>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</si>
  <si>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</si>
  <si>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</si>
  <si>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</si>
  <si>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จำนวนเงินที่ได้รับ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</si>
  <si>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</si>
  <si>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</si>
  <si>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</si>
  <si>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</si>
  <si>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อนุมัติ</t>
  </si>
  <si>
    <t>ที่ดินและสิ่งก่อสร้าง</t>
  </si>
  <si>
    <t>โครงการขุดลอกคูส่งน้ำพังระ-เภาคืน ม.4</t>
  </si>
  <si>
    <t>โครงการขุดลอกคลองท่าน้อย ม.1</t>
  </si>
  <si>
    <t>โครงการก่อสร้างถนน คสล.สายทุ่งพังกำ-พังเลา ม.8</t>
  </si>
  <si>
    <t>โครงการก่อสร้างถนน คสล.ซอยแสงแดด ม.9</t>
  </si>
  <si>
    <t>โครงการก่อสร้างถนน คสล.สายวังเคียน ม.5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</si>
  <si>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</si>
  <si>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</si>
  <si>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</si>
  <si>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</si>
  <si>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</si>
  <si>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</si>
  <si>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</si>
  <si>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</si>
  <si>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</si>
  <si>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</si>
  <si>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</si>
  <si>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</si>
  <si>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</si>
  <si>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</si>
  <si>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</si>
  <si>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</si>
  <si>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</si>
  <si>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โครงการก่อสร้างถนน คสล.สายชายเขาพรง-วัดกลาง ม.3</t>
  </si>
  <si>
    <t>โครงการติดตั้งระบบผลิตไฟฟ้าด้วยเซลส์แสงอาทิตย์ ม.10</t>
  </si>
  <si>
    <t>โครงการก่อสร้างถนน คสล.สายวัดคงคาเลียบ-ทางหลวง</t>
  </si>
  <si>
    <t>ชนบท ม.11</t>
  </si>
  <si>
    <t>โครงการก่อสร้างถนน คสล.สายนางตุ้ย-ศูนย์สาธิต ม.6</t>
  </si>
  <si>
    <t>โครงการก่อสร้างถนน คสล.สายบ้านนายภักดี-ควนไม้ไผ่ ม.2</t>
  </si>
  <si>
    <t>โครงการก่อสร้างถนน คสล. สายราษฎร์อุทิศ-รร.บ้านทุ่งครั้ง</t>
  </si>
  <si>
    <t>ม.7</t>
  </si>
  <si>
    <t>โครงการก่อสร้างถนน คสล.สายนาหัน - ชายเขาพรง ม.3</t>
  </si>
  <si>
    <t>โครงการปรับปรุงถนน คสล.สายต้นเหรียง-วัดสระใหญ่ ม.9</t>
  </si>
  <si>
    <t>หมายเหตุ 4 เงินสะสม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</si>
  <si>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</si>
  <si>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</si>
  <si>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</si>
  <si>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</si>
  <si>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</si>
  <si>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</si>
  <si>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</si>
  <si>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</si>
  <si>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</si>
  <si>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</si>
  <si>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</si>
  <si>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</si>
  <si>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</si>
  <si>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</si>
  <si>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</si>
  <si>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</si>
  <si>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</si>
  <si>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</si>
  <si>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</si>
  <si>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</si>
  <si>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</si>
  <si>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</si>
  <si>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</si>
  <si>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</si>
  <si>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</si>
  <si>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</si>
  <si>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</si>
  <si>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</si>
  <si>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</si>
  <si>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</si>
  <si>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</si>
  <si>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</si>
  <si>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</si>
  <si>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</si>
  <si>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</si>
  <si>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</si>
  <si>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</si>
  <si>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</si>
  <si>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</si>
  <si>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</si>
  <si>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</si>
  <si>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</si>
  <si>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</si>
  <si>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</si>
  <si>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</si>
  <si>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</si>
  <si>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</si>
  <si>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</si>
  <si>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</si>
  <si>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</si>
  <si>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</si>
  <si>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</si>
  <si>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</si>
  <si>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</si>
  <si>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</si>
  <si>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</si>
  <si>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</si>
  <si>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</si>
  <si>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</si>
  <si>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</si>
  <si>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</si>
  <si>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</si>
  <si>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</si>
  <si>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</si>
  <si>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</si>
  <si>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</si>
  <si>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</si>
  <si>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</si>
  <si>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</si>
  <si>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</si>
  <si>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</si>
  <si>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</si>
  <si>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</si>
  <si>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</si>
  <si>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</si>
  <si>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</si>
  <si>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</si>
  <si>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</si>
  <si>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</si>
  <si>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</si>
  <si>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</si>
  <si>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</si>
  <si>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</si>
  <si>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</si>
  <si>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</si>
  <si>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</si>
  <si>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</si>
  <si>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</si>
  <si>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</si>
  <si>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</si>
  <si>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</si>
  <si>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</si>
  <si>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</si>
  <si>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</si>
  <si>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</si>
  <si>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</si>
  <si>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</si>
  <si>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</si>
  <si>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</si>
  <si>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</si>
  <si>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ณ วันที่   31  ตุลาคม  2560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</si>
  <si>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</si>
  <si>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</si>
  <si>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</si>
  <si>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</si>
  <si>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</si>
  <si>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</si>
  <si>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</si>
  <si>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</si>
  <si>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</si>
  <si>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</si>
  <si>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</si>
  <si>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</si>
  <si>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</si>
  <si>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</si>
  <si>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</si>
  <si>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</si>
  <si>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</si>
  <si>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</si>
  <si>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</si>
  <si>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</si>
  <si>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</si>
  <si>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</si>
  <si>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</si>
  <si>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</si>
  <si>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</si>
  <si>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</si>
  <si>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</si>
  <si>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</si>
  <si>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</si>
  <si>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</si>
  <si>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</si>
  <si>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ปีงบประมาณ  2561</t>
  </si>
  <si>
    <t>เงินอุดหนุนสำหรับสนับสนุนสาธารณสุขฯ</t>
  </si>
  <si>
    <t>เงินรับฝากอี่นๆ-ค่าธรรมเนียมดูดทราย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</si>
  <si>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</si>
  <si>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</si>
  <si>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เงินรับฝากอื่นๆ -ค่าธรรมเนียมดูดทราย</t>
  </si>
  <si>
    <t>56100000</t>
  </si>
  <si>
    <t>ลูกหนี้เงินทุน-โครงการเศรษฐกิจชุมชน</t>
  </si>
  <si>
    <t>.</t>
  </si>
  <si>
    <t>เงินรับฝาก-เงินประกันซอง</t>
  </si>
  <si>
    <t>ปีงบประมาณ 2561  ประจำเดือน กรกฏาคม  พ.ศ.2561</t>
  </si>
  <si>
    <t>ณ   วันที่   31 กรกฏาคม    2561</t>
  </si>
  <si>
    <t xml:space="preserve">ณ     31 กรกฏาคม   2561     </t>
  </si>
  <si>
    <t>ณ  31  กรกฏาคม   2561</t>
  </si>
  <si>
    <t>ยอดคงเหลือตามรายงานธนาคาร ณ วันที่ 31 กรกฏาคม  2561</t>
  </si>
  <si>
    <t>ยอดคงเหลือตามบัญชี ณ วันที่ 31  กรกฏาคม  2561</t>
  </si>
  <si>
    <t>ลงชื่อ……...…………..…..วันที่    31 ก.ค. 61</t>
  </si>
  <si>
    <t>5  ก.ค.  61                                     28305314</t>
  </si>
  <si>
    <t>5  ก.ค.  61                                     28305315</t>
  </si>
  <si>
    <t>5  ก.ค.  61                                     28305316</t>
  </si>
  <si>
    <t>31  ก.ค.  61                                  28305337</t>
  </si>
  <si>
    <t>31  ก.ค.  61                                  28305338</t>
  </si>
  <si>
    <t>31  ก.ค.  61                                  28305340</t>
  </si>
  <si>
    <t>31  ก.ค.  61                                  28305341</t>
  </si>
  <si>
    <t>31  ก.ค.  61                                  28305343</t>
  </si>
  <si>
    <t>23  ก.ค.  61                                  28305334</t>
  </si>
  <si>
    <t>ณ   วันที่   31  กรกฏาคม  2561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</si>
</sst>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1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4.5"/>
      <name val="Angsana New"/>
      <family val="1"/>
    </font>
    <font>
      <b/>
      <sz val="14.5"/>
      <name val="Angsana New"/>
      <family val="1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8" fillId="0" borderId="0"/>
  </cellStyleXfs>
  <cellXfs count="383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7" fillId="0" borderId="0" xfId="0" applyFont="1"/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/>
    <xf numFmtId="4" fontId="17" fillId="0" borderId="31" xfId="0" applyNumberFormat="1" applyFont="1" applyBorder="1"/>
    <xf numFmtId="43" fontId="17" fillId="0" borderId="31" xfId="0" applyNumberFormat="1" applyFont="1" applyBorder="1"/>
    <xf numFmtId="0" fontId="17" fillId="0" borderId="27" xfId="0" applyFont="1" applyBorder="1"/>
    <xf numFmtId="4" fontId="17" fillId="0" borderId="27" xfId="0" applyNumberFormat="1" applyFont="1" applyBorder="1"/>
    <xf numFmtId="43" fontId="17" fillId="0" borderId="27" xfId="0" applyNumberFormat="1" applyFont="1" applyBorder="1"/>
    <xf numFmtId="0" fontId="17" fillId="0" borderId="32" xfId="0" applyFont="1" applyBorder="1"/>
    <xf numFmtId="4" fontId="17" fillId="0" borderId="32" xfId="0" applyNumberFormat="1" applyFont="1" applyBorder="1"/>
    <xf numFmtId="43" fontId="17" fillId="0" borderId="32" xfId="0" applyNumberFormat="1" applyFont="1" applyBorder="1"/>
    <xf numFmtId="4" fontId="17" fillId="0" borderId="17" xfId="0" applyNumberFormat="1" applyFont="1" applyBorder="1"/>
    <xf numFmtId="0" fontId="10" fillId="0" borderId="0" xfId="0" applyFont="1" applyBorder="1" applyAlignment="1">
      <alignment horizontal="left"/>
    </xf>
    <xf numFmtId="0" fontId="19" fillId="0" borderId="0" xfId="0" applyFont="1"/>
    <xf numFmtId="4" fontId="19" fillId="0" borderId="0" xfId="0" applyNumberFormat="1" applyFont="1"/>
    <xf numFmtId="0" fontId="20" fillId="0" borderId="0" xfId="0" applyFont="1"/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33" xfId="0" applyFont="1" applyBorder="1"/>
    <xf numFmtId="0" fontId="10" fillId="0" borderId="3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43" fontId="10" fillId="0" borderId="33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4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7" fillId="0" borderId="22" xfId="0" applyNumberFormat="1" applyFont="1" applyBorder="1"/>
    <xf numFmtId="0" fontId="28" fillId="0" borderId="0" xfId="0" applyFont="1"/>
    <xf numFmtId="0" fontId="29" fillId="0" borderId="0" xfId="0" applyFont="1"/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/>
    <xf numFmtId="43" fontId="30" fillId="0" borderId="0" xfId="0" applyNumberFormat="1" applyFont="1"/>
    <xf numFmtId="43" fontId="29" fillId="0" borderId="0" xfId="0" applyNumberFormat="1" applyFont="1"/>
    <xf numFmtId="43" fontId="29" fillId="0" borderId="0" xfId="0" applyNumberFormat="1" applyFont="1" applyBorder="1"/>
    <xf numFmtId="43" fontId="29" fillId="0" borderId="0" xfId="2" applyFont="1" applyBorder="1"/>
    <xf numFmtId="0" fontId="28" fillId="0" borderId="0" xfId="0" applyFont="1" applyBorder="1"/>
    <xf numFmtId="0" fontId="29" fillId="0" borderId="0" xfId="0" applyFont="1" applyBorder="1"/>
    <xf numFmtId="43" fontId="30" fillId="0" borderId="0" xfId="2" applyFont="1" applyBorder="1"/>
    <xf numFmtId="0" fontId="30" fillId="0" borderId="0" xfId="0" applyFont="1" applyBorder="1"/>
    <xf numFmtId="43" fontId="33" fillId="0" borderId="0" xfId="2" applyFont="1" applyBorder="1"/>
    <xf numFmtId="0" fontId="34" fillId="0" borderId="0" xfId="0" applyFont="1"/>
    <xf numFmtId="43" fontId="28" fillId="0" borderId="0" xfId="2" applyFont="1"/>
    <xf numFmtId="0" fontId="35" fillId="0" borderId="0" xfId="0" applyFont="1"/>
    <xf numFmtId="43" fontId="35" fillId="0" borderId="0" xfId="2" applyFont="1"/>
    <xf numFmtId="43" fontId="34" fillId="0" borderId="0" xfId="2" applyFont="1"/>
    <xf numFmtId="43" fontId="35" fillId="0" borderId="0" xfId="0" applyNumberFormat="1" applyFont="1"/>
    <xf numFmtId="0" fontId="36" fillId="0" borderId="0" xfId="0" applyFont="1"/>
    <xf numFmtId="0" fontId="37" fillId="0" borderId="0" xfId="0" applyFont="1" applyAlignment="1">
      <alignment horizontal="left" readingOrder="2"/>
    </xf>
    <xf numFmtId="0" fontId="37" fillId="0" borderId="0" xfId="0" applyFont="1" applyAlignment="1">
      <alignment horizontal="center" readingOrder="2"/>
    </xf>
    <xf numFmtId="43" fontId="36" fillId="0" borderId="0" xfId="2" applyFont="1"/>
    <xf numFmtId="0" fontId="0" fillId="0" borderId="0" xfId="0"/>
    <xf numFmtId="43" fontId="0" fillId="0" borderId="0" xfId="2" applyFont="1"/>
    <xf numFmtId="0" fontId="38" fillId="0" borderId="0" xfId="3"/>
    <xf numFmtId="0" fontId="39" fillId="0" borderId="33" xfId="3" applyFont="1" applyBorder="1"/>
    <xf numFmtId="0" fontId="38" fillId="0" borderId="14" xfId="3" applyBorder="1"/>
    <xf numFmtId="0" fontId="38" fillId="0" borderId="33" xfId="3" applyBorder="1"/>
    <xf numFmtId="0" fontId="39" fillId="0" borderId="0" xfId="3" applyFont="1" applyBorder="1" applyAlignment="1">
      <alignment horizontal="center"/>
    </xf>
    <xf numFmtId="0" fontId="38" fillId="0" borderId="20" xfId="3" applyBorder="1"/>
    <xf numFmtId="0" fontId="38" fillId="0" borderId="0" xfId="3" applyBorder="1"/>
    <xf numFmtId="0" fontId="38" fillId="0" borderId="26" xfId="3" applyBorder="1"/>
    <xf numFmtId="0" fontId="38" fillId="0" borderId="18" xfId="3" applyBorder="1"/>
    <xf numFmtId="0" fontId="39" fillId="0" borderId="0" xfId="3" applyFont="1"/>
    <xf numFmtId="43" fontId="39" fillId="0" borderId="14" xfId="2" applyFont="1" applyBorder="1" applyAlignment="1"/>
    <xf numFmtId="43" fontId="39" fillId="0" borderId="20" xfId="2" applyNumberFormat="1" applyFont="1" applyBorder="1" applyAlignment="1">
      <alignment horizontal="right"/>
    </xf>
    <xf numFmtId="0" fontId="39" fillId="0" borderId="0" xfId="3" applyFont="1" applyBorder="1"/>
    <xf numFmtId="43" fontId="39" fillId="0" borderId="20" xfId="3" applyNumberFormat="1" applyFont="1" applyBorder="1"/>
    <xf numFmtId="0" fontId="39" fillId="0" borderId="0" xfId="3" applyFont="1" applyAlignment="1"/>
    <xf numFmtId="15" fontId="41" fillId="0" borderId="0" xfId="3" applyNumberFormat="1" applyFont="1" applyAlignment="1">
      <alignment horizontal="left"/>
    </xf>
    <xf numFmtId="43" fontId="41" fillId="0" borderId="21" xfId="2" applyFont="1" applyBorder="1" applyAlignment="1">
      <alignment horizontal="right"/>
    </xf>
    <xf numFmtId="43" fontId="39" fillId="0" borderId="20" xfId="2" applyFont="1" applyBorder="1"/>
    <xf numFmtId="43" fontId="42" fillId="0" borderId="20" xfId="2" applyFont="1" applyBorder="1" applyAlignment="1">
      <alignment horizontal="right"/>
    </xf>
    <xf numFmtId="43" fontId="42" fillId="0" borderId="0" xfId="2" applyFont="1" applyBorder="1" applyAlignment="1">
      <alignment horizontal="right"/>
    </xf>
    <xf numFmtId="43" fontId="38" fillId="0" borderId="0" xfId="3" applyNumberFormat="1"/>
    <xf numFmtId="0" fontId="40" fillId="0" borderId="0" xfId="3" applyFont="1"/>
    <xf numFmtId="0" fontId="39" fillId="0" borderId="26" xfId="3" applyFont="1" applyBorder="1"/>
    <xf numFmtId="0" fontId="39" fillId="0" borderId="43" xfId="3" applyFont="1" applyBorder="1"/>
    <xf numFmtId="0" fontId="39" fillId="0" borderId="14" xfId="3" applyFont="1" applyBorder="1"/>
    <xf numFmtId="0" fontId="39" fillId="0" borderId="20" xfId="3" applyFont="1" applyBorder="1"/>
    <xf numFmtId="0" fontId="39" fillId="0" borderId="21" xfId="3" applyFont="1" applyBorder="1"/>
    <xf numFmtId="0" fontId="39" fillId="0" borderId="18" xfId="3" applyFont="1" applyBorder="1"/>
    <xf numFmtId="0" fontId="43" fillId="0" borderId="0" xfId="0" applyFont="1"/>
    <xf numFmtId="43" fontId="44" fillId="0" borderId="26" xfId="2" applyFont="1" applyBorder="1"/>
    <xf numFmtId="0" fontId="1" fillId="0" borderId="0" xfId="0" applyFont="1" applyFill="1" applyBorder="1"/>
    <xf numFmtId="0" fontId="45" fillId="0" borderId="0" xfId="0" applyFont="1" applyFill="1" applyBorder="1"/>
    <xf numFmtId="0" fontId="4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3" xfId="0" applyFont="1" applyBorder="1"/>
    <xf numFmtId="0" fontId="9" fillId="0" borderId="19" xfId="0" applyFont="1" applyBorder="1" applyAlignment="1">
      <alignment horizontal="center"/>
    </xf>
    <xf numFmtId="0" fontId="46" fillId="0" borderId="0" xfId="3" applyFont="1"/>
    <xf numFmtId="0" fontId="47" fillId="0" borderId="0" xfId="3" applyFont="1"/>
    <xf numFmtId="0" fontId="46" fillId="0" borderId="0" xfId="3" applyFont="1" applyAlignment="1"/>
    <xf numFmtId="0" fontId="48" fillId="0" borderId="0" xfId="0" applyFont="1"/>
    <xf numFmtId="43" fontId="49" fillId="0" borderId="0" xfId="2" applyFont="1"/>
    <xf numFmtId="43" fontId="50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7" xfId="0" applyNumberFormat="1" applyFont="1" applyBorder="1" applyAlignment="1">
      <alignment horizontal="center"/>
    </xf>
    <xf numFmtId="43" fontId="53" fillId="0" borderId="36" xfId="2" applyFont="1" applyBorder="1"/>
    <xf numFmtId="0" fontId="53" fillId="0" borderId="38" xfId="0" applyFont="1" applyBorder="1"/>
    <xf numFmtId="49" fontId="53" fillId="0" borderId="38" xfId="0" applyNumberFormat="1" applyFont="1" applyBorder="1" applyAlignment="1">
      <alignment horizontal="center"/>
    </xf>
    <xf numFmtId="43" fontId="53" fillId="0" borderId="39" xfId="2" applyFont="1" applyBorder="1"/>
    <xf numFmtId="0" fontId="52" fillId="0" borderId="38" xfId="0" applyFont="1" applyBorder="1" applyAlignment="1">
      <alignment horizontal="left"/>
    </xf>
    <xf numFmtId="0" fontId="52" fillId="0" borderId="38" xfId="0" applyFont="1" applyBorder="1" applyAlignment="1">
      <alignment horizontal="center"/>
    </xf>
    <xf numFmtId="43" fontId="52" fillId="0" borderId="39" xfId="2" applyFont="1" applyBorder="1" applyAlignment="1">
      <alignment horizontal="center"/>
    </xf>
    <xf numFmtId="0" fontId="53" fillId="0" borderId="40" xfId="0" applyFont="1" applyBorder="1"/>
    <xf numFmtId="49" fontId="53" fillId="0" borderId="37" xfId="0" applyNumberFormat="1" applyFont="1" applyBorder="1" applyAlignment="1">
      <alignment horizontal="center"/>
    </xf>
    <xf numFmtId="43" fontId="53" fillId="0" borderId="40" xfId="2" applyFont="1" applyBorder="1"/>
    <xf numFmtId="0" fontId="54" fillId="0" borderId="44" xfId="0" applyFont="1" applyBorder="1"/>
    <xf numFmtId="0" fontId="54" fillId="0" borderId="40" xfId="0" applyFont="1" applyBorder="1" applyAlignment="1">
      <alignment horizontal="center"/>
    </xf>
    <xf numFmtId="0" fontId="53" fillId="0" borderId="44" xfId="0" applyFont="1" applyBorder="1"/>
    <xf numFmtId="43" fontId="53" fillId="0" borderId="41" xfId="2" applyFont="1" applyBorder="1"/>
    <xf numFmtId="0" fontId="55" fillId="0" borderId="0" xfId="0" applyFont="1" applyBorder="1"/>
    <xf numFmtId="49" fontId="55" fillId="0" borderId="0" xfId="0" applyNumberFormat="1" applyFont="1" applyBorder="1" applyAlignment="1">
      <alignment horizontal="center"/>
    </xf>
    <xf numFmtId="43" fontId="51" fillId="0" borderId="42" xfId="2" applyFont="1" applyBorder="1"/>
    <xf numFmtId="0" fontId="56" fillId="0" borderId="0" xfId="0" applyFont="1" applyBorder="1"/>
    <xf numFmtId="43" fontId="57" fillId="0" borderId="0" xfId="2" applyFont="1" applyBorder="1"/>
    <xf numFmtId="43" fontId="26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3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4" fillId="0" borderId="45" xfId="0" applyFont="1" applyBorder="1" applyAlignment="1">
      <alignment horizontal="center"/>
    </xf>
    <xf numFmtId="49" fontId="53" fillId="0" borderId="40" xfId="0" applyNumberFormat="1" applyFont="1" applyBorder="1" applyAlignment="1">
      <alignment horizontal="center"/>
    </xf>
    <xf numFmtId="0" fontId="53" fillId="0" borderId="0" xfId="0" applyFont="1" applyBorder="1"/>
    <xf numFmtId="43" fontId="53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2" fontId="58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8" fillId="0" borderId="21" xfId="3" applyNumberFormat="1" applyBorder="1"/>
    <xf numFmtId="0" fontId="41" fillId="0" borderId="0" xfId="3" applyFont="1"/>
    <xf numFmtId="43" fontId="42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8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4" fillId="0" borderId="2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0" fontId="25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9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43" fontId="53" fillId="0" borderId="46" xfId="2" applyFont="1" applyBorder="1"/>
    <xf numFmtId="0" fontId="1" fillId="0" borderId="0" xfId="0" applyFont="1" applyFill="1" applyBorder="1"/>
    <xf numFmtId="0" fontId="1" fillId="0" borderId="0" xfId="0" applyFont="1" applyFill="1" applyBorder="1"/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58" fillId="0" borderId="13" xfId="2" quotePrefix="1" applyFont="1" applyFill="1" applyBorder="1" applyAlignment="1">
      <alignment horizontal="right" vertical="top" wrapText="1"/>
    </xf>
    <xf numFmtId="43" fontId="58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4" fillId="0" borderId="13" xfId="1" applyNumberFormat="1" applyFont="1" applyFill="1" applyBorder="1" applyAlignment="1">
      <alignment horizontal="right" vertical="top" wrapText="1"/>
    </xf>
    <xf numFmtId="0" fontId="24" fillId="0" borderId="3" xfId="1" applyNumberFormat="1" applyFont="1" applyFill="1" applyBorder="1" applyAlignment="1">
      <alignment horizontal="right"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6" fillId="0" borderId="13" xfId="2" quotePrefix="1" applyNumberFormat="1" applyFont="1" applyFill="1" applyBorder="1" applyAlignment="1">
      <alignment horizontal="right" vertical="center" wrapText="1" readingOrder="1"/>
    </xf>
    <xf numFmtId="188" fontId="26" fillId="0" borderId="2" xfId="2" quotePrefix="1" applyNumberFormat="1" applyFont="1" applyFill="1" applyBorder="1" applyAlignment="1">
      <alignment horizontal="right" vertical="center" wrapText="1" readingOrder="1"/>
    </xf>
    <xf numFmtId="188" fontId="26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9" fillId="0" borderId="1" xfId="2" applyFont="1" applyFill="1" applyBorder="1" applyAlignment="1">
      <alignment horizontal="right" vertical="center" wrapText="1" readingOrder="1"/>
    </xf>
    <xf numFmtId="43" fontId="60" fillId="0" borderId="2" xfId="2" applyFont="1" applyFill="1" applyBorder="1" applyAlignment="1">
      <alignment vertical="top" wrapText="1"/>
    </xf>
    <xf numFmtId="43" fontId="60" fillId="0" borderId="3" xfId="2" applyFont="1" applyFill="1" applyBorder="1" applyAlignment="1">
      <alignment vertical="top" wrapText="1"/>
    </xf>
    <xf numFmtId="2" fontId="58" fillId="0" borderId="13" xfId="1" applyNumberFormat="1" applyFont="1" applyFill="1" applyBorder="1" applyAlignment="1">
      <alignment horizontal="right" vertical="top" wrapText="1"/>
    </xf>
    <xf numFmtId="2" fontId="58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4" fillId="0" borderId="13" xfId="1" applyNumberFormat="1" applyFont="1" applyFill="1" applyBorder="1" applyAlignment="1">
      <alignment horizontal="right" vertical="top" wrapText="1"/>
    </xf>
    <xf numFmtId="2" fontId="24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51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26" xfId="0" applyFont="1" applyBorder="1" applyAlignment="1">
      <alignment horizontal="left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showGridLines="0" tabSelected="1" workbookViewId="0">
      <pane ySplit="3" topLeftCell="A43" activePane="bottomLeft" state="frozen"/>
      <selection pane="bottomLeft" activeCell="I58" sqref="I58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21"/>
      <c r="B1" s="322"/>
      <c r="C1" s="322"/>
      <c r="D1" s="322"/>
      <c r="E1" s="322"/>
      <c r="G1" s="323" t="s">
        <v>157</v>
      </c>
      <c r="H1" s="322"/>
      <c r="I1" s="322"/>
      <c r="J1" s="322"/>
      <c r="K1" s="322"/>
      <c r="O1" s="1"/>
    </row>
    <row r="2" spans="1:16" ht="21.2" customHeight="1">
      <c r="G2" s="324" t="s">
        <v>1</v>
      </c>
      <c r="H2" s="322"/>
      <c r="I2" s="322"/>
      <c r="J2" s="322"/>
      <c r="K2" s="322"/>
    </row>
    <row r="3" spans="1:16" ht="21.2" customHeight="1">
      <c r="G3" s="323" t="s">
        <v>299</v>
      </c>
      <c r="H3" s="322"/>
      <c r="I3" s="322"/>
      <c r="J3" s="322"/>
      <c r="K3" s="322"/>
    </row>
    <row r="4" spans="1:16">
      <c r="A4" s="325" t="s">
        <v>2</v>
      </c>
      <c r="B4" s="310"/>
      <c r="C4" s="310"/>
      <c r="D4" s="310"/>
      <c r="E4" s="310"/>
      <c r="F4" s="310"/>
      <c r="G4" s="310"/>
      <c r="H4" s="310"/>
      <c r="I4" s="311"/>
      <c r="J4" s="3" t="s">
        <v>3</v>
      </c>
      <c r="K4" s="326" t="s">
        <v>4</v>
      </c>
      <c r="L4" s="327"/>
      <c r="M4" s="328"/>
      <c r="N4" s="326" t="s">
        <v>5</v>
      </c>
      <c r="O4" s="327"/>
      <c r="P4" s="328"/>
    </row>
    <row r="5" spans="1:16" ht="40.5" customHeight="1">
      <c r="A5" s="325" t="s">
        <v>6</v>
      </c>
      <c r="B5" s="310"/>
      <c r="C5" s="311"/>
      <c r="E5" s="325" t="s">
        <v>7</v>
      </c>
      <c r="F5" s="310"/>
      <c r="G5" s="311"/>
      <c r="H5" s="2" t="s">
        <v>8</v>
      </c>
      <c r="I5" s="2" t="s">
        <v>9</v>
      </c>
      <c r="J5" s="4" t="s">
        <v>10</v>
      </c>
      <c r="K5" s="330" t="s">
        <v>10</v>
      </c>
      <c r="L5" s="331"/>
      <c r="M5" s="332"/>
      <c r="N5" s="330" t="s">
        <v>11</v>
      </c>
      <c r="O5" s="331"/>
      <c r="P5" s="332"/>
    </row>
    <row r="6" spans="1:16">
      <c r="A6" s="329" t="s">
        <v>10</v>
      </c>
      <c r="B6" s="310"/>
      <c r="C6" s="311"/>
      <c r="E6" s="315" t="s">
        <v>10</v>
      </c>
      <c r="F6" s="310"/>
      <c r="G6" s="311"/>
      <c r="H6" s="5" t="s">
        <v>10</v>
      </c>
      <c r="I6" s="286">
        <v>35803391.049999997</v>
      </c>
      <c r="J6" s="6" t="s">
        <v>12</v>
      </c>
      <c r="K6" s="329" t="s">
        <v>10</v>
      </c>
      <c r="L6" s="310"/>
      <c r="M6" s="311"/>
      <c r="N6" s="341">
        <v>32845976.350000001</v>
      </c>
      <c r="O6" s="342"/>
      <c r="P6" s="343"/>
    </row>
    <row r="7" spans="1:16">
      <c r="A7" s="312">
        <v>270000</v>
      </c>
      <c r="B7" s="313"/>
      <c r="C7" s="314"/>
      <c r="E7" s="315" t="s">
        <v>13</v>
      </c>
      <c r="F7" s="310"/>
      <c r="G7" s="311"/>
      <c r="H7" s="90">
        <v>270000</v>
      </c>
      <c r="I7" s="95">
        <v>281229.2</v>
      </c>
      <c r="J7" s="7" t="s">
        <v>14</v>
      </c>
      <c r="K7" s="309">
        <v>41100000</v>
      </c>
      <c r="L7" s="310"/>
      <c r="M7" s="311"/>
      <c r="N7" s="312">
        <v>6929.22</v>
      </c>
      <c r="O7" s="313"/>
      <c r="P7" s="314"/>
    </row>
    <row r="8" spans="1:16">
      <c r="A8" s="312">
        <v>314000</v>
      </c>
      <c r="B8" s="313"/>
      <c r="C8" s="314"/>
      <c r="E8" s="315" t="s">
        <v>13</v>
      </c>
      <c r="F8" s="310"/>
      <c r="G8" s="311"/>
      <c r="H8" s="90">
        <v>314000</v>
      </c>
      <c r="I8" s="95">
        <v>250682.7</v>
      </c>
      <c r="J8" s="7" t="s">
        <v>15</v>
      </c>
      <c r="K8" s="309">
        <v>41200000</v>
      </c>
      <c r="L8" s="310"/>
      <c r="M8" s="311"/>
      <c r="N8" s="312">
        <v>22579.8</v>
      </c>
      <c r="O8" s="313"/>
      <c r="P8" s="314"/>
    </row>
    <row r="9" spans="1:16">
      <c r="A9" s="312">
        <v>120000</v>
      </c>
      <c r="B9" s="313"/>
      <c r="C9" s="314"/>
      <c r="E9" s="315" t="s">
        <v>13</v>
      </c>
      <c r="F9" s="310"/>
      <c r="G9" s="311"/>
      <c r="H9" s="90">
        <v>120000</v>
      </c>
      <c r="I9" s="95">
        <v>107707.99</v>
      </c>
      <c r="J9" s="7" t="s">
        <v>16</v>
      </c>
      <c r="K9" s="309">
        <v>41300000</v>
      </c>
      <c r="L9" s="310"/>
      <c r="M9" s="311"/>
      <c r="N9" s="340">
        <v>20907.38</v>
      </c>
      <c r="O9" s="310"/>
      <c r="P9" s="311"/>
    </row>
    <row r="10" spans="1:16">
      <c r="A10" s="312">
        <v>50000</v>
      </c>
      <c r="B10" s="313"/>
      <c r="C10" s="314"/>
      <c r="E10" s="315" t="s">
        <v>13</v>
      </c>
      <c r="F10" s="310"/>
      <c r="G10" s="311"/>
      <c r="H10" s="90">
        <v>50000</v>
      </c>
      <c r="I10" s="95">
        <v>320310</v>
      </c>
      <c r="J10" s="7" t="s">
        <v>17</v>
      </c>
      <c r="K10" s="309">
        <v>41500000</v>
      </c>
      <c r="L10" s="310"/>
      <c r="M10" s="311"/>
      <c r="N10" s="312">
        <v>36050</v>
      </c>
      <c r="O10" s="313"/>
      <c r="P10" s="314"/>
    </row>
    <row r="11" spans="1:16">
      <c r="A11" s="312">
        <v>17422000</v>
      </c>
      <c r="B11" s="313"/>
      <c r="C11" s="314"/>
      <c r="E11" s="315" t="s">
        <v>13</v>
      </c>
      <c r="F11" s="310"/>
      <c r="G11" s="311"/>
      <c r="H11" s="90">
        <v>17422000</v>
      </c>
      <c r="I11" s="95">
        <v>18203266.100000001</v>
      </c>
      <c r="J11" s="7" t="s">
        <v>18</v>
      </c>
      <c r="K11" s="309">
        <v>42100000</v>
      </c>
      <c r="L11" s="310"/>
      <c r="M11" s="311"/>
      <c r="N11" s="312">
        <v>2866594.71</v>
      </c>
      <c r="O11" s="313"/>
      <c r="P11" s="314"/>
    </row>
    <row r="12" spans="1:16">
      <c r="A12" s="312">
        <v>29044000</v>
      </c>
      <c r="B12" s="313"/>
      <c r="C12" s="314"/>
      <c r="E12" s="315" t="s">
        <v>13</v>
      </c>
      <c r="F12" s="310"/>
      <c r="G12" s="311"/>
      <c r="H12" s="90">
        <v>29044000</v>
      </c>
      <c r="I12" s="95">
        <v>25743351</v>
      </c>
      <c r="J12" s="7" t="s">
        <v>19</v>
      </c>
      <c r="K12" s="309">
        <v>43100000</v>
      </c>
      <c r="L12" s="310"/>
      <c r="M12" s="311"/>
      <c r="N12" s="312">
        <v>4647341</v>
      </c>
      <c r="O12" s="313"/>
      <c r="P12" s="314"/>
    </row>
    <row r="13" spans="1:16">
      <c r="A13" s="333">
        <f>SUM(A7:A12)</f>
        <v>47220000</v>
      </c>
      <c r="B13" s="313"/>
      <c r="C13" s="314"/>
      <c r="E13" s="334" t="s">
        <v>13</v>
      </c>
      <c r="F13" s="335"/>
      <c r="G13" s="336"/>
      <c r="H13" s="91">
        <f>SUM(H7:H12)</f>
        <v>47220000</v>
      </c>
      <c r="I13" s="96">
        <f>SUM(I7:I12)</f>
        <v>44906546.990000002</v>
      </c>
      <c r="J13" s="9" t="s">
        <v>221</v>
      </c>
      <c r="K13" s="339" t="s">
        <v>21</v>
      </c>
      <c r="L13" s="310"/>
      <c r="M13" s="311"/>
      <c r="N13" s="337">
        <f>SUM(N7:N12)</f>
        <v>7600402.1099999994</v>
      </c>
      <c r="O13" s="310"/>
      <c r="P13" s="311"/>
    </row>
    <row r="14" spans="1:16">
      <c r="A14" s="337">
        <f>A13</f>
        <v>47220000</v>
      </c>
      <c r="B14" s="310"/>
      <c r="C14" s="311"/>
      <c r="E14" s="338" t="s">
        <v>13</v>
      </c>
      <c r="F14" s="310"/>
      <c r="G14" s="311"/>
      <c r="H14" s="91">
        <f>H13</f>
        <v>47220000</v>
      </c>
      <c r="I14" s="96">
        <f>I13</f>
        <v>44906546.990000002</v>
      </c>
      <c r="J14" s="9" t="s">
        <v>20</v>
      </c>
      <c r="K14" s="339" t="s">
        <v>21</v>
      </c>
      <c r="L14" s="310"/>
      <c r="M14" s="311"/>
      <c r="N14" s="337">
        <f>N13</f>
        <v>7600402.1099999994</v>
      </c>
      <c r="O14" s="310"/>
      <c r="P14" s="311"/>
    </row>
    <row r="15" spans="1:16">
      <c r="A15" s="316" t="s">
        <v>13</v>
      </c>
      <c r="B15" s="313"/>
      <c r="C15" s="314"/>
      <c r="E15" s="301">
        <v>0</v>
      </c>
      <c r="F15" s="302"/>
      <c r="G15" s="303"/>
      <c r="H15" s="5" t="s">
        <v>13</v>
      </c>
      <c r="I15" s="95">
        <v>184123.24</v>
      </c>
      <c r="J15" s="7" t="s">
        <v>22</v>
      </c>
      <c r="K15" s="309">
        <v>21040001</v>
      </c>
      <c r="L15" s="310"/>
      <c r="M15" s="311"/>
      <c r="N15" s="312">
        <v>3585.35</v>
      </c>
      <c r="O15" s="313"/>
      <c r="P15" s="314"/>
    </row>
    <row r="16" spans="1:16" s="221" customFormat="1" ht="16.5" customHeight="1">
      <c r="A16" s="222"/>
      <c r="B16" s="304" t="s">
        <v>13</v>
      </c>
      <c r="C16" s="305"/>
      <c r="E16" s="301">
        <v>0</v>
      </c>
      <c r="F16" s="302"/>
      <c r="G16" s="303"/>
      <c r="H16" s="220">
        <v>0</v>
      </c>
      <c r="I16" s="217">
        <v>0</v>
      </c>
      <c r="J16" s="7" t="s">
        <v>234</v>
      </c>
      <c r="K16" s="296">
        <v>21040005</v>
      </c>
      <c r="L16" s="297"/>
      <c r="M16" s="298"/>
      <c r="N16" s="299">
        <v>0</v>
      </c>
      <c r="O16" s="300"/>
      <c r="P16" s="218">
        <f>SUM(N16)</f>
        <v>0</v>
      </c>
    </row>
    <row r="17" spans="1:16">
      <c r="A17" s="315" t="s">
        <v>13</v>
      </c>
      <c r="B17" s="310"/>
      <c r="C17" s="311"/>
      <c r="E17" s="301">
        <v>0</v>
      </c>
      <c r="F17" s="302"/>
      <c r="G17" s="303"/>
      <c r="H17" s="5" t="s">
        <v>13</v>
      </c>
      <c r="I17" s="95">
        <v>138570.75</v>
      </c>
      <c r="J17" s="7" t="s">
        <v>39</v>
      </c>
      <c r="K17" s="309">
        <v>21040008</v>
      </c>
      <c r="L17" s="310"/>
      <c r="M17" s="311"/>
      <c r="N17" s="312">
        <v>47124.5</v>
      </c>
      <c r="O17" s="313"/>
      <c r="P17" s="314"/>
    </row>
    <row r="18" spans="1:16" s="83" customFormat="1" ht="18" customHeight="1">
      <c r="A18" s="84"/>
      <c r="B18" s="319" t="s">
        <v>13</v>
      </c>
      <c r="C18" s="320"/>
      <c r="E18" s="315" t="s">
        <v>13</v>
      </c>
      <c r="F18" s="310"/>
      <c r="G18" s="311"/>
      <c r="H18" s="93">
        <v>0</v>
      </c>
      <c r="I18" s="95">
        <v>69581</v>
      </c>
      <c r="J18" s="7" t="s">
        <v>23</v>
      </c>
      <c r="K18" s="309">
        <v>21040013</v>
      </c>
      <c r="L18" s="310"/>
      <c r="M18" s="311"/>
      <c r="N18" s="317">
        <v>7800</v>
      </c>
      <c r="O18" s="318"/>
      <c r="P18" s="98">
        <f t="shared" ref="P18:P23" si="0">SUM(N18)</f>
        <v>7800</v>
      </c>
    </row>
    <row r="19" spans="1:16" s="83" customFormat="1">
      <c r="A19" s="84"/>
      <c r="B19" s="82"/>
      <c r="C19" s="92">
        <v>0</v>
      </c>
      <c r="E19" s="301">
        <v>0</v>
      </c>
      <c r="F19" s="302"/>
      <c r="G19" s="303"/>
      <c r="H19" s="93">
        <v>0</v>
      </c>
      <c r="I19" s="95">
        <v>0</v>
      </c>
      <c r="J19" s="7" t="s">
        <v>40</v>
      </c>
      <c r="K19" s="309">
        <v>21040014</v>
      </c>
      <c r="L19" s="310"/>
      <c r="M19" s="311"/>
      <c r="N19" s="317">
        <v>0</v>
      </c>
      <c r="O19" s="318"/>
      <c r="P19" s="98">
        <f t="shared" si="0"/>
        <v>0</v>
      </c>
    </row>
    <row r="20" spans="1:16" s="170" customFormat="1" ht="15.75" customHeight="1">
      <c r="A20" s="172"/>
      <c r="B20" s="171"/>
      <c r="C20" s="92">
        <v>0</v>
      </c>
      <c r="E20" s="306">
        <v>0</v>
      </c>
      <c r="F20" s="307"/>
      <c r="G20" s="308"/>
      <c r="H20" s="173">
        <v>0</v>
      </c>
      <c r="I20" s="174">
        <v>600000</v>
      </c>
      <c r="J20" s="7" t="s">
        <v>296</v>
      </c>
      <c r="K20" s="296">
        <v>11044000</v>
      </c>
      <c r="L20" s="297"/>
      <c r="M20" s="298"/>
      <c r="N20" s="299">
        <v>0</v>
      </c>
      <c r="O20" s="300"/>
      <c r="P20" s="98">
        <f t="shared" si="0"/>
        <v>0</v>
      </c>
    </row>
    <row r="21" spans="1:16" s="209" customFormat="1">
      <c r="A21" s="207"/>
      <c r="B21" s="206"/>
      <c r="C21" s="92">
        <v>0</v>
      </c>
      <c r="E21" s="211"/>
      <c r="F21" s="212"/>
      <c r="G21" s="213">
        <v>0</v>
      </c>
      <c r="H21" s="208">
        <v>0</v>
      </c>
      <c r="I21" s="210">
        <v>0</v>
      </c>
      <c r="J21" s="7" t="s">
        <v>230</v>
      </c>
      <c r="K21" s="296">
        <v>11043001</v>
      </c>
      <c r="L21" s="297"/>
      <c r="M21" s="298"/>
      <c r="N21" s="299">
        <v>0</v>
      </c>
      <c r="O21" s="300"/>
      <c r="P21" s="98">
        <f t="shared" si="0"/>
        <v>0</v>
      </c>
    </row>
    <row r="22" spans="1:16" s="221" customFormat="1">
      <c r="A22" s="219"/>
      <c r="B22" s="344">
        <v>0</v>
      </c>
      <c r="C22" s="345"/>
      <c r="E22" s="306">
        <v>0</v>
      </c>
      <c r="F22" s="307"/>
      <c r="G22" s="308"/>
      <c r="H22" s="220">
        <v>0</v>
      </c>
      <c r="I22" s="217">
        <v>0</v>
      </c>
      <c r="J22" s="7" t="s">
        <v>175</v>
      </c>
      <c r="K22" s="296">
        <v>11042000</v>
      </c>
      <c r="L22" s="297"/>
      <c r="M22" s="298"/>
      <c r="N22" s="299">
        <v>0</v>
      </c>
      <c r="O22" s="300"/>
      <c r="P22" s="98">
        <f t="shared" si="0"/>
        <v>0</v>
      </c>
    </row>
    <row r="23" spans="1:16" s="253" customFormat="1" ht="17.25" customHeight="1">
      <c r="A23" s="252"/>
      <c r="B23" s="236"/>
      <c r="C23" s="258">
        <v>0</v>
      </c>
      <c r="E23" s="255"/>
      <c r="F23" s="256"/>
      <c r="G23" s="257">
        <v>0</v>
      </c>
      <c r="H23" s="254">
        <v>0</v>
      </c>
      <c r="I23" s="251">
        <v>79050</v>
      </c>
      <c r="J23" s="7" t="s">
        <v>237</v>
      </c>
      <c r="K23" s="296">
        <v>11041000</v>
      </c>
      <c r="L23" s="297"/>
      <c r="M23" s="298"/>
      <c r="N23" s="299">
        <v>0</v>
      </c>
      <c r="O23" s="300"/>
      <c r="P23" s="98">
        <f t="shared" si="0"/>
        <v>0</v>
      </c>
    </row>
    <row r="24" spans="1:16" s="230" customFormat="1">
      <c r="A24" s="228"/>
      <c r="B24" s="236"/>
      <c r="C24" s="235">
        <v>0</v>
      </c>
      <c r="E24" s="231"/>
      <c r="F24" s="232"/>
      <c r="G24" s="233">
        <v>0</v>
      </c>
      <c r="H24" s="229">
        <v>0</v>
      </c>
      <c r="I24" s="234">
        <v>228.07</v>
      </c>
      <c r="J24" s="7" t="s">
        <v>251</v>
      </c>
      <c r="K24" s="309">
        <v>21040099</v>
      </c>
      <c r="L24" s="310"/>
      <c r="M24" s="311"/>
      <c r="N24" s="299">
        <v>0</v>
      </c>
      <c r="O24" s="300"/>
      <c r="P24" s="98">
        <f>SUM(N24:O24)</f>
        <v>0</v>
      </c>
    </row>
    <row r="25" spans="1:16" s="261" customFormat="1" ht="14.25" customHeight="1">
      <c r="A25" s="260"/>
      <c r="B25" s="236"/>
      <c r="C25" s="266">
        <v>0</v>
      </c>
      <c r="E25" s="263"/>
      <c r="F25" s="264"/>
      <c r="G25" s="265">
        <v>0</v>
      </c>
      <c r="H25" s="262">
        <v>0</v>
      </c>
      <c r="I25" s="259">
        <v>0</v>
      </c>
      <c r="J25" s="7" t="s">
        <v>298</v>
      </c>
      <c r="K25" s="309">
        <v>21040007</v>
      </c>
      <c r="L25" s="310"/>
      <c r="M25" s="311"/>
      <c r="N25" s="317">
        <v>0</v>
      </c>
      <c r="O25" s="318"/>
      <c r="P25" s="98">
        <f>SUM(N25:O25)</f>
        <v>0</v>
      </c>
    </row>
    <row r="26" spans="1:16">
      <c r="A26" s="315" t="s">
        <v>13</v>
      </c>
      <c r="B26" s="310"/>
      <c r="C26" s="311"/>
      <c r="E26" s="315" t="s">
        <v>13</v>
      </c>
      <c r="F26" s="310"/>
      <c r="G26" s="311"/>
      <c r="H26" s="5" t="s">
        <v>13</v>
      </c>
      <c r="I26" s="97">
        <v>10872</v>
      </c>
      <c r="J26" s="7" t="s">
        <v>255</v>
      </c>
      <c r="K26" s="309">
        <v>21040099</v>
      </c>
      <c r="L26" s="310"/>
      <c r="M26" s="311"/>
      <c r="N26" s="312">
        <v>0</v>
      </c>
      <c r="O26" s="313"/>
      <c r="P26" s="314"/>
    </row>
    <row r="27" spans="1:16" s="291" customFormat="1">
      <c r="A27" s="287"/>
      <c r="B27" s="288"/>
      <c r="C27" s="289"/>
      <c r="E27" s="287"/>
      <c r="F27" s="288"/>
      <c r="G27" s="289"/>
      <c r="H27" s="287"/>
      <c r="I27" s="292">
        <v>16000</v>
      </c>
      <c r="J27" s="7" t="s">
        <v>291</v>
      </c>
      <c r="K27" s="309">
        <v>21040099</v>
      </c>
      <c r="L27" s="310"/>
      <c r="M27" s="311"/>
      <c r="N27" s="299">
        <v>0</v>
      </c>
      <c r="O27" s="300"/>
      <c r="P27" s="290"/>
    </row>
    <row r="28" spans="1:16" s="179" customFormat="1">
      <c r="A28" s="178"/>
      <c r="B28" s="319" t="s">
        <v>13</v>
      </c>
      <c r="C28" s="320"/>
      <c r="E28" s="315" t="s">
        <v>13</v>
      </c>
      <c r="F28" s="310"/>
      <c r="G28" s="311"/>
      <c r="H28" s="178" t="s">
        <v>13</v>
      </c>
      <c r="I28" s="181">
        <v>2351.0500000000002</v>
      </c>
      <c r="J28" s="7" t="s">
        <v>41</v>
      </c>
      <c r="K28" s="309">
        <v>31000000</v>
      </c>
      <c r="L28" s="310"/>
      <c r="M28" s="311"/>
      <c r="N28" s="317">
        <v>0</v>
      </c>
      <c r="O28" s="318"/>
      <c r="P28" s="180">
        <f>SUM(N28)</f>
        <v>0</v>
      </c>
    </row>
    <row r="29" spans="1:16" ht="14.25" customHeight="1">
      <c r="A29" s="315" t="s">
        <v>13</v>
      </c>
      <c r="B29" s="310"/>
      <c r="C29" s="311"/>
      <c r="E29" s="338" t="s">
        <v>13</v>
      </c>
      <c r="F29" s="310"/>
      <c r="G29" s="311"/>
      <c r="H29" s="8" t="s">
        <v>13</v>
      </c>
      <c r="I29" s="96">
        <f>SUM(I15:I28)</f>
        <v>1100776.1100000001</v>
      </c>
      <c r="J29" s="9" t="s">
        <v>20</v>
      </c>
      <c r="K29" s="339" t="s">
        <v>21</v>
      </c>
      <c r="L29" s="310"/>
      <c r="M29" s="311"/>
      <c r="N29" s="337">
        <f>SUM(N15:N28)</f>
        <v>58509.85</v>
      </c>
      <c r="O29" s="310"/>
      <c r="P29" s="311"/>
    </row>
    <row r="30" spans="1:16">
      <c r="A30" s="346">
        <f>SUM(A14:A29)</f>
        <v>47220000</v>
      </c>
      <c r="B30" s="347"/>
      <c r="C30" s="348"/>
      <c r="E30" s="349" t="s">
        <v>13</v>
      </c>
      <c r="F30" s="347"/>
      <c r="G30" s="348"/>
      <c r="H30" s="99">
        <f>SUM(H14:H29)</f>
        <v>47220000</v>
      </c>
      <c r="I30" s="99">
        <f>I14+I29</f>
        <v>46007323.100000001</v>
      </c>
      <c r="J30" s="10" t="s">
        <v>24</v>
      </c>
      <c r="K30" s="350" t="s">
        <v>21</v>
      </c>
      <c r="L30" s="347"/>
      <c r="M30" s="348"/>
      <c r="N30" s="346">
        <f>N14+N29</f>
        <v>7658911.959999999</v>
      </c>
      <c r="O30" s="347"/>
      <c r="P30" s="348"/>
    </row>
    <row r="31" spans="1:16">
      <c r="A31" s="312">
        <v>12787995</v>
      </c>
      <c r="B31" s="313"/>
      <c r="C31" s="314"/>
      <c r="E31" s="315" t="s">
        <v>13</v>
      </c>
      <c r="F31" s="310"/>
      <c r="G31" s="311"/>
      <c r="H31" s="90">
        <v>12787995</v>
      </c>
      <c r="I31" s="95">
        <v>10657065</v>
      </c>
      <c r="J31" s="7" t="s">
        <v>25</v>
      </c>
      <c r="K31" s="309">
        <v>51100000</v>
      </c>
      <c r="L31" s="310"/>
      <c r="M31" s="311"/>
      <c r="N31" s="312">
        <v>949800</v>
      </c>
      <c r="O31" s="313"/>
      <c r="P31" s="314"/>
    </row>
    <row r="32" spans="1:16">
      <c r="A32" s="312">
        <v>2398320</v>
      </c>
      <c r="B32" s="313"/>
      <c r="C32" s="314"/>
      <c r="E32" s="315" t="s">
        <v>13</v>
      </c>
      <c r="F32" s="310"/>
      <c r="G32" s="311"/>
      <c r="H32" s="90">
        <v>2398320</v>
      </c>
      <c r="I32" s="95">
        <v>1926600</v>
      </c>
      <c r="J32" s="7" t="s">
        <v>26</v>
      </c>
      <c r="K32" s="309">
        <v>52100000</v>
      </c>
      <c r="L32" s="310"/>
      <c r="M32" s="311"/>
      <c r="N32" s="312">
        <v>192660</v>
      </c>
      <c r="O32" s="313"/>
      <c r="P32" s="314"/>
    </row>
    <row r="33" spans="1:16">
      <c r="A33" s="312">
        <v>9579000</v>
      </c>
      <c r="B33" s="313"/>
      <c r="C33" s="314"/>
      <c r="E33" s="301">
        <v>0</v>
      </c>
      <c r="F33" s="302"/>
      <c r="G33" s="303"/>
      <c r="H33" s="90">
        <v>9579000</v>
      </c>
      <c r="I33" s="95">
        <v>7249379.3499999996</v>
      </c>
      <c r="J33" s="7" t="s">
        <v>27</v>
      </c>
      <c r="K33" s="309">
        <v>52200000</v>
      </c>
      <c r="L33" s="310"/>
      <c r="M33" s="311"/>
      <c r="N33" s="312">
        <v>749480</v>
      </c>
      <c r="O33" s="313"/>
      <c r="P33" s="314"/>
    </row>
    <row r="34" spans="1:16">
      <c r="A34" s="312">
        <v>1355000</v>
      </c>
      <c r="B34" s="313"/>
      <c r="C34" s="314"/>
      <c r="E34" s="315" t="s">
        <v>13</v>
      </c>
      <c r="F34" s="310"/>
      <c r="G34" s="311"/>
      <c r="H34" s="90">
        <v>1355000</v>
      </c>
      <c r="I34" s="95">
        <v>223300</v>
      </c>
      <c r="J34" s="7" t="s">
        <v>28</v>
      </c>
      <c r="K34" s="309">
        <v>53100000</v>
      </c>
      <c r="L34" s="310"/>
      <c r="M34" s="311"/>
      <c r="N34" s="312">
        <v>21300</v>
      </c>
      <c r="O34" s="313"/>
      <c r="P34" s="314"/>
    </row>
    <row r="35" spans="1:16">
      <c r="A35" s="312">
        <v>5851400</v>
      </c>
      <c r="B35" s="313"/>
      <c r="C35" s="314"/>
      <c r="E35" s="301">
        <v>0</v>
      </c>
      <c r="F35" s="302"/>
      <c r="G35" s="303"/>
      <c r="H35" s="90">
        <v>5851400</v>
      </c>
      <c r="I35" s="95">
        <v>2375412.15</v>
      </c>
      <c r="J35" s="7" t="s">
        <v>29</v>
      </c>
      <c r="K35" s="309">
        <v>5320000</v>
      </c>
      <c r="L35" s="310"/>
      <c r="M35" s="311"/>
      <c r="N35" s="312">
        <v>128983.77</v>
      </c>
      <c r="O35" s="313"/>
      <c r="P35" s="314"/>
    </row>
    <row r="36" spans="1:16">
      <c r="A36" s="312">
        <v>3212485</v>
      </c>
      <c r="B36" s="313"/>
      <c r="C36" s="314"/>
      <c r="E36" s="315" t="s">
        <v>13</v>
      </c>
      <c r="F36" s="310"/>
      <c r="G36" s="311"/>
      <c r="H36" s="90">
        <v>3212485</v>
      </c>
      <c r="I36" s="95">
        <v>1533785.1</v>
      </c>
      <c r="J36" s="7" t="s">
        <v>30</v>
      </c>
      <c r="K36" s="309">
        <v>53300000</v>
      </c>
      <c r="L36" s="310"/>
      <c r="M36" s="311"/>
      <c r="N36" s="312">
        <v>223682.5</v>
      </c>
      <c r="O36" s="313"/>
      <c r="P36" s="314"/>
    </row>
    <row r="37" spans="1:16">
      <c r="A37" s="312">
        <v>465000</v>
      </c>
      <c r="B37" s="313"/>
      <c r="C37" s="314"/>
      <c r="E37" s="315" t="s">
        <v>13</v>
      </c>
      <c r="F37" s="310"/>
      <c r="G37" s="311"/>
      <c r="H37" s="90">
        <v>465000</v>
      </c>
      <c r="I37" s="95">
        <v>163293.56</v>
      </c>
      <c r="J37" s="7" t="s">
        <v>31</v>
      </c>
      <c r="K37" s="309">
        <v>53400000</v>
      </c>
      <c r="L37" s="310"/>
      <c r="M37" s="311"/>
      <c r="N37" s="312">
        <v>21411.19</v>
      </c>
      <c r="O37" s="313"/>
      <c r="P37" s="314"/>
    </row>
    <row r="38" spans="1:16">
      <c r="A38" s="312">
        <v>1653900</v>
      </c>
      <c r="B38" s="313"/>
      <c r="C38" s="314"/>
      <c r="E38" s="315" t="s">
        <v>13</v>
      </c>
      <c r="F38" s="310"/>
      <c r="G38" s="311"/>
      <c r="H38" s="90">
        <v>1653900</v>
      </c>
      <c r="I38" s="95">
        <v>397347.87</v>
      </c>
      <c r="J38" s="7" t="s">
        <v>32</v>
      </c>
      <c r="K38" s="309">
        <v>54100000</v>
      </c>
      <c r="L38" s="310"/>
      <c r="M38" s="311"/>
      <c r="N38" s="312">
        <v>29485.87</v>
      </c>
      <c r="O38" s="313"/>
      <c r="P38" s="314"/>
    </row>
    <row r="39" spans="1:16">
      <c r="A39" s="312">
        <v>6681900</v>
      </c>
      <c r="B39" s="313"/>
      <c r="C39" s="314"/>
      <c r="E39" s="315" t="s">
        <v>13</v>
      </c>
      <c r="F39" s="310"/>
      <c r="G39" s="311"/>
      <c r="H39" s="90">
        <v>6681900</v>
      </c>
      <c r="I39" s="95">
        <v>1648000</v>
      </c>
      <c r="J39" s="7" t="s">
        <v>33</v>
      </c>
      <c r="K39" s="309">
        <v>54200000</v>
      </c>
      <c r="L39" s="310"/>
      <c r="M39" s="311"/>
      <c r="N39" s="312">
        <v>0</v>
      </c>
      <c r="O39" s="313"/>
      <c r="P39" s="314"/>
    </row>
    <row r="40" spans="1:16">
      <c r="A40" s="312">
        <v>25000</v>
      </c>
      <c r="B40" s="313"/>
      <c r="C40" s="314"/>
      <c r="E40" s="315" t="s">
        <v>13</v>
      </c>
      <c r="F40" s="310"/>
      <c r="G40" s="311"/>
      <c r="H40" s="90">
        <v>25000</v>
      </c>
      <c r="I40" s="95">
        <v>0</v>
      </c>
      <c r="J40" s="7" t="s">
        <v>34</v>
      </c>
      <c r="K40" s="309">
        <v>55100000</v>
      </c>
      <c r="L40" s="310"/>
      <c r="M40" s="311"/>
      <c r="N40" s="315" t="s">
        <v>235</v>
      </c>
      <c r="O40" s="310"/>
      <c r="P40" s="311"/>
    </row>
    <row r="41" spans="1:16">
      <c r="A41" s="312">
        <v>3210000</v>
      </c>
      <c r="B41" s="313"/>
      <c r="C41" s="314"/>
      <c r="E41" s="315" t="s">
        <v>13</v>
      </c>
      <c r="F41" s="310"/>
      <c r="G41" s="311"/>
      <c r="H41" s="90">
        <v>3210000</v>
      </c>
      <c r="I41" s="95">
        <v>2435826.44</v>
      </c>
      <c r="J41" s="7" t="s">
        <v>35</v>
      </c>
      <c r="K41" s="309">
        <v>56100000</v>
      </c>
      <c r="L41" s="310"/>
      <c r="M41" s="311"/>
      <c r="N41" s="312">
        <v>12000</v>
      </c>
      <c r="O41" s="313"/>
      <c r="P41" s="314"/>
    </row>
    <row r="42" spans="1:16">
      <c r="A42" s="337">
        <f>A31+A32+A33+A34+A35+A36+A37+A38+A39+A40+A41</f>
        <v>47220000</v>
      </c>
      <c r="B42" s="310"/>
      <c r="C42" s="311"/>
      <c r="E42" s="338" t="s">
        <v>13</v>
      </c>
      <c r="F42" s="310"/>
      <c r="G42" s="311"/>
      <c r="H42" s="91">
        <f>SUM(H31:H41)</f>
        <v>47220000</v>
      </c>
      <c r="I42" s="96">
        <f>SUM(I31:I41)</f>
        <v>28610009.470000003</v>
      </c>
      <c r="J42" s="9" t="s">
        <v>20</v>
      </c>
      <c r="K42" s="339" t="s">
        <v>21</v>
      </c>
      <c r="L42" s="310"/>
      <c r="M42" s="311"/>
      <c r="N42" s="337">
        <f>SUM(N31:N41)</f>
        <v>2328803.33</v>
      </c>
      <c r="O42" s="310"/>
      <c r="P42" s="311"/>
    </row>
    <row r="43" spans="1:16">
      <c r="A43" s="315" t="s">
        <v>13</v>
      </c>
      <c r="B43" s="310"/>
      <c r="C43" s="311"/>
      <c r="E43" s="315" t="s">
        <v>13</v>
      </c>
      <c r="F43" s="310"/>
      <c r="G43" s="311"/>
      <c r="H43" s="5" t="s">
        <v>13</v>
      </c>
      <c r="I43" s="95">
        <v>3490681.22</v>
      </c>
      <c r="J43" s="7" t="s">
        <v>36</v>
      </c>
      <c r="K43" s="309">
        <v>21010000</v>
      </c>
      <c r="L43" s="310"/>
      <c r="M43" s="311"/>
      <c r="N43" s="312">
        <v>0</v>
      </c>
      <c r="O43" s="313"/>
      <c r="P43" s="314"/>
    </row>
    <row r="44" spans="1:16">
      <c r="A44" s="315" t="s">
        <v>13</v>
      </c>
      <c r="B44" s="310"/>
      <c r="C44" s="311"/>
      <c r="E44" s="315" t="s">
        <v>13</v>
      </c>
      <c r="F44" s="310"/>
      <c r="G44" s="311"/>
      <c r="H44" s="5" t="s">
        <v>13</v>
      </c>
      <c r="I44" s="97" t="s">
        <v>13</v>
      </c>
      <c r="J44" s="7" t="s">
        <v>37</v>
      </c>
      <c r="K44" s="309">
        <v>21020000</v>
      </c>
      <c r="L44" s="310"/>
      <c r="M44" s="311"/>
      <c r="N44" s="301">
        <v>0</v>
      </c>
      <c r="O44" s="302"/>
      <c r="P44" s="303"/>
    </row>
    <row r="45" spans="1:16">
      <c r="A45" s="315" t="s">
        <v>13</v>
      </c>
      <c r="B45" s="310"/>
      <c r="C45" s="311"/>
      <c r="E45" s="315" t="s">
        <v>13</v>
      </c>
      <c r="F45" s="310"/>
      <c r="G45" s="311"/>
      <c r="H45" s="5" t="s">
        <v>13</v>
      </c>
      <c r="I45" s="95">
        <v>216006.33</v>
      </c>
      <c r="J45" s="7" t="s">
        <v>22</v>
      </c>
      <c r="K45" s="309">
        <v>21040001</v>
      </c>
      <c r="L45" s="310"/>
      <c r="M45" s="311"/>
      <c r="N45" s="312">
        <v>19417.97</v>
      </c>
      <c r="O45" s="313"/>
      <c r="P45" s="314"/>
    </row>
    <row r="46" spans="1:16" s="221" customFormat="1">
      <c r="A46" s="219"/>
      <c r="B46" s="351">
        <v>0</v>
      </c>
      <c r="C46" s="352"/>
      <c r="E46" s="306">
        <v>0</v>
      </c>
      <c r="F46" s="307"/>
      <c r="G46" s="308"/>
      <c r="H46" s="220">
        <v>0</v>
      </c>
      <c r="I46" s="217">
        <v>0</v>
      </c>
      <c r="J46" s="7" t="s">
        <v>234</v>
      </c>
      <c r="K46" s="296">
        <v>21040005</v>
      </c>
      <c r="L46" s="297"/>
      <c r="M46" s="298"/>
      <c r="N46" s="299">
        <v>0</v>
      </c>
      <c r="O46" s="300"/>
      <c r="P46" s="218">
        <f>SUM(N46)</f>
        <v>0</v>
      </c>
    </row>
    <row r="47" spans="1:16" s="277" customFormat="1">
      <c r="A47" s="274"/>
      <c r="B47" s="282"/>
      <c r="C47" s="283">
        <v>0</v>
      </c>
      <c r="E47" s="279"/>
      <c r="F47" s="280"/>
      <c r="G47" s="281">
        <v>0</v>
      </c>
      <c r="H47" s="278">
        <v>0</v>
      </c>
      <c r="I47" s="275">
        <v>57370</v>
      </c>
      <c r="J47" s="284" t="s">
        <v>254</v>
      </c>
      <c r="K47" s="296">
        <v>21040008</v>
      </c>
      <c r="L47" s="297"/>
      <c r="M47" s="298"/>
      <c r="N47" s="299">
        <v>0</v>
      </c>
      <c r="O47" s="300"/>
      <c r="P47" s="276"/>
    </row>
    <row r="48" spans="1:16">
      <c r="A48" s="315" t="s">
        <v>13</v>
      </c>
      <c r="B48" s="310"/>
      <c r="C48" s="311"/>
      <c r="E48" s="315" t="s">
        <v>13</v>
      </c>
      <c r="F48" s="310"/>
      <c r="G48" s="311"/>
      <c r="H48" s="5" t="s">
        <v>13</v>
      </c>
      <c r="I48" s="97">
        <v>0</v>
      </c>
      <c r="J48" s="7" t="s">
        <v>38</v>
      </c>
      <c r="K48" s="309">
        <v>21040007</v>
      </c>
      <c r="L48" s="310"/>
      <c r="M48" s="311"/>
      <c r="N48" s="312">
        <v>0</v>
      </c>
      <c r="O48" s="313"/>
      <c r="P48" s="314"/>
    </row>
    <row r="49" spans="1:16">
      <c r="A49" s="315" t="s">
        <v>13</v>
      </c>
      <c r="B49" s="310"/>
      <c r="C49" s="311"/>
      <c r="E49" s="315" t="s">
        <v>13</v>
      </c>
      <c r="F49" s="310"/>
      <c r="G49" s="311"/>
      <c r="H49" s="5" t="s">
        <v>13</v>
      </c>
      <c r="I49" s="95">
        <v>84590</v>
      </c>
      <c r="J49" s="7" t="s">
        <v>224</v>
      </c>
      <c r="K49" s="309">
        <v>21040099</v>
      </c>
      <c r="L49" s="310"/>
      <c r="M49" s="311"/>
      <c r="N49" s="312">
        <v>0</v>
      </c>
      <c r="O49" s="313"/>
      <c r="P49" s="314"/>
    </row>
    <row r="50" spans="1:16" s="179" customFormat="1" ht="18" customHeight="1">
      <c r="A50" s="178"/>
      <c r="B50" s="175"/>
      <c r="C50" s="92">
        <v>0</v>
      </c>
      <c r="E50" s="306">
        <v>0</v>
      </c>
      <c r="F50" s="307"/>
      <c r="G50" s="308"/>
      <c r="H50" s="208">
        <v>0</v>
      </c>
      <c r="I50" s="176">
        <v>73315</v>
      </c>
      <c r="J50" s="7" t="s">
        <v>23</v>
      </c>
      <c r="K50" s="296">
        <v>21040013</v>
      </c>
      <c r="L50" s="297"/>
      <c r="M50" s="298"/>
      <c r="N50" s="299">
        <v>7800</v>
      </c>
      <c r="O50" s="300"/>
      <c r="P50" s="177">
        <f>SUM(N50)</f>
        <v>7800</v>
      </c>
    </row>
    <row r="51" spans="1:16" s="240" customFormat="1" ht="15" customHeight="1">
      <c r="A51" s="238"/>
      <c r="B51" s="237"/>
      <c r="C51" s="92">
        <v>0</v>
      </c>
      <c r="E51" s="241"/>
      <c r="F51" s="242"/>
      <c r="G51" s="243">
        <v>0</v>
      </c>
      <c r="H51" s="239">
        <v>0</v>
      </c>
      <c r="I51" s="245">
        <v>79050</v>
      </c>
      <c r="J51" s="7" t="s">
        <v>237</v>
      </c>
      <c r="K51" s="296"/>
      <c r="L51" s="297"/>
      <c r="M51" s="298"/>
      <c r="N51" s="299">
        <v>0</v>
      </c>
      <c r="O51" s="300"/>
      <c r="P51" s="244">
        <f>SUM(N51:N51)</f>
        <v>0</v>
      </c>
    </row>
    <row r="52" spans="1:16">
      <c r="A52" s="315" t="s">
        <v>13</v>
      </c>
      <c r="B52" s="310"/>
      <c r="C52" s="311"/>
      <c r="E52" s="315" t="s">
        <v>13</v>
      </c>
      <c r="F52" s="310"/>
      <c r="G52" s="311"/>
      <c r="H52" s="5" t="s">
        <v>13</v>
      </c>
      <c r="I52" s="97" t="s">
        <v>13</v>
      </c>
      <c r="J52" s="7" t="s">
        <v>227</v>
      </c>
      <c r="K52" s="309">
        <v>21040099</v>
      </c>
      <c r="L52" s="310"/>
      <c r="M52" s="311"/>
      <c r="N52" s="301">
        <v>0</v>
      </c>
      <c r="O52" s="302"/>
      <c r="P52" s="303"/>
    </row>
    <row r="53" spans="1:16" s="268" customFormat="1" ht="14.25" customHeight="1">
      <c r="A53" s="267"/>
      <c r="B53" s="319" t="s">
        <v>13</v>
      </c>
      <c r="C53" s="320"/>
      <c r="E53" s="315" t="s">
        <v>13</v>
      </c>
      <c r="F53" s="310"/>
      <c r="G53" s="311"/>
      <c r="H53" s="270">
        <v>0</v>
      </c>
      <c r="I53" s="269">
        <v>5110</v>
      </c>
      <c r="J53" s="7" t="s">
        <v>256</v>
      </c>
      <c r="K53" s="309">
        <v>21040099</v>
      </c>
      <c r="L53" s="310"/>
      <c r="M53" s="311"/>
      <c r="N53" s="317">
        <v>0</v>
      </c>
      <c r="O53" s="318"/>
      <c r="P53" s="271"/>
    </row>
    <row r="54" spans="1:16" ht="14.25" customHeight="1">
      <c r="A54" s="315" t="s">
        <v>13</v>
      </c>
      <c r="B54" s="310"/>
      <c r="C54" s="311"/>
      <c r="E54" s="315" t="s">
        <v>13</v>
      </c>
      <c r="F54" s="310"/>
      <c r="G54" s="311"/>
      <c r="H54" s="5" t="s">
        <v>13</v>
      </c>
      <c r="I54" s="97">
        <v>4833701.12</v>
      </c>
      <c r="J54" s="7" t="s">
        <v>179</v>
      </c>
      <c r="K54" s="309">
        <v>32000000</v>
      </c>
      <c r="L54" s="310"/>
      <c r="M54" s="311"/>
      <c r="N54" s="312">
        <v>0</v>
      </c>
      <c r="O54" s="313"/>
      <c r="P54" s="314"/>
    </row>
    <row r="55" spans="1:16" ht="14.25" customHeight="1">
      <c r="A55" s="315" t="s">
        <v>13</v>
      </c>
      <c r="B55" s="310"/>
      <c r="C55" s="311"/>
      <c r="E55" s="315" t="s">
        <v>13</v>
      </c>
      <c r="F55" s="310"/>
      <c r="G55" s="311"/>
      <c r="H55" s="5" t="s">
        <v>13</v>
      </c>
      <c r="I55" s="97">
        <v>6212014</v>
      </c>
      <c r="J55" s="7" t="s">
        <v>41</v>
      </c>
      <c r="K55" s="309">
        <v>31000000</v>
      </c>
      <c r="L55" s="310"/>
      <c r="M55" s="311"/>
      <c r="N55" s="312">
        <v>0</v>
      </c>
      <c r="O55" s="313"/>
      <c r="P55" s="314"/>
    </row>
    <row r="56" spans="1:16">
      <c r="A56" s="338" t="s">
        <v>13</v>
      </c>
      <c r="B56" s="310"/>
      <c r="C56" s="311"/>
      <c r="E56" s="338" t="s">
        <v>13</v>
      </c>
      <c r="F56" s="310"/>
      <c r="G56" s="311"/>
      <c r="H56" s="8" t="s">
        <v>13</v>
      </c>
      <c r="I56" s="96">
        <f>SUM(I43:I55)</f>
        <v>15051837.67</v>
      </c>
      <c r="J56" s="9" t="s">
        <v>20</v>
      </c>
      <c r="K56" s="339" t="s">
        <v>21</v>
      </c>
      <c r="L56" s="310"/>
      <c r="M56" s="311"/>
      <c r="N56" s="337">
        <f>SUM(N43:N55)</f>
        <v>27217.97</v>
      </c>
      <c r="O56" s="310"/>
      <c r="P56" s="311"/>
    </row>
    <row r="57" spans="1:16">
      <c r="A57" s="355">
        <v>47220000</v>
      </c>
      <c r="B57" s="356"/>
      <c r="C57" s="357"/>
      <c r="E57" s="358" t="s">
        <v>13</v>
      </c>
      <c r="F57" s="347"/>
      <c r="G57" s="348"/>
      <c r="H57" s="94">
        <v>47220000</v>
      </c>
      <c r="I57" s="100">
        <f>I42+I56</f>
        <v>43661847.140000001</v>
      </c>
      <c r="J57" s="11" t="s">
        <v>42</v>
      </c>
      <c r="K57" s="359" t="s">
        <v>21</v>
      </c>
      <c r="L57" s="347"/>
      <c r="M57" s="348"/>
      <c r="N57" s="360">
        <f>N42+N56</f>
        <v>2356021.3000000003</v>
      </c>
      <c r="O57" s="347"/>
      <c r="P57" s="348"/>
    </row>
    <row r="58" spans="1:16">
      <c r="A58" s="338" t="s">
        <v>13</v>
      </c>
      <c r="B58" s="310"/>
      <c r="C58" s="311"/>
      <c r="E58" s="338" t="s">
        <v>13</v>
      </c>
      <c r="F58" s="310"/>
      <c r="G58" s="311"/>
      <c r="H58" s="8" t="s">
        <v>13</v>
      </c>
      <c r="I58" s="96">
        <f>I30-I57</f>
        <v>2345475.9600000009</v>
      </c>
      <c r="J58" s="9" t="s">
        <v>43</v>
      </c>
      <c r="K58" s="339" t="s">
        <v>21</v>
      </c>
      <c r="L58" s="310"/>
      <c r="M58" s="311"/>
      <c r="N58" s="337">
        <f>N30-N57</f>
        <v>5302890.6599999983</v>
      </c>
      <c r="O58" s="310"/>
      <c r="P58" s="311"/>
    </row>
    <row r="59" spans="1:16">
      <c r="A59" s="353" t="s">
        <v>10</v>
      </c>
      <c r="B59" s="310"/>
      <c r="C59" s="310"/>
      <c r="E59" s="354" t="s">
        <v>10</v>
      </c>
      <c r="F59" s="310"/>
      <c r="G59" s="310"/>
      <c r="H59" s="12" t="s">
        <v>10</v>
      </c>
      <c r="I59" s="205">
        <f>I6+I58</f>
        <v>38148867.009999998</v>
      </c>
      <c r="J59" s="8" t="s">
        <v>44</v>
      </c>
      <c r="K59" s="329" t="s">
        <v>10</v>
      </c>
      <c r="L59" s="310"/>
      <c r="M59" s="311"/>
      <c r="N59" s="337">
        <f>N6+N58</f>
        <v>38148867.009999998</v>
      </c>
      <c r="O59" s="310"/>
      <c r="P59" s="311"/>
    </row>
    <row r="60" spans="1:16" ht="0" hidden="1" customHeight="1"/>
    <row r="61" spans="1:16" ht="15.95" customHeight="1"/>
  </sheetData>
  <mergeCells count="210">
    <mergeCell ref="A52:C52"/>
    <mergeCell ref="E52:G52"/>
    <mergeCell ref="K52:M52"/>
    <mergeCell ref="K51:M51"/>
    <mergeCell ref="K53:M53"/>
    <mergeCell ref="N53:O53"/>
    <mergeCell ref="A58:C58"/>
    <mergeCell ref="E58:G58"/>
    <mergeCell ref="K58:M58"/>
    <mergeCell ref="N58:P58"/>
    <mergeCell ref="A59:C59"/>
    <mergeCell ref="E59:G59"/>
    <mergeCell ref="K59:M59"/>
    <mergeCell ref="N59:P59"/>
    <mergeCell ref="N51:O51"/>
    <mergeCell ref="A56:C56"/>
    <mergeCell ref="E56:G56"/>
    <mergeCell ref="K56:M56"/>
    <mergeCell ref="N56:P56"/>
    <mergeCell ref="A57:C57"/>
    <mergeCell ref="E57:G57"/>
    <mergeCell ref="K57:M57"/>
    <mergeCell ref="N57:P57"/>
    <mergeCell ref="A54:C54"/>
    <mergeCell ref="E54:G54"/>
    <mergeCell ref="K54:M54"/>
    <mergeCell ref="N54:P54"/>
    <mergeCell ref="A55:C55"/>
    <mergeCell ref="E55:G55"/>
    <mergeCell ref="K55:M55"/>
    <mergeCell ref="B53:C53"/>
    <mergeCell ref="E53:G53"/>
    <mergeCell ref="N55:P55"/>
    <mergeCell ref="N52:P52"/>
    <mergeCell ref="K50:M50"/>
    <mergeCell ref="N50:O50"/>
    <mergeCell ref="E50:G50"/>
    <mergeCell ref="A45:C45"/>
    <mergeCell ref="E45:G45"/>
    <mergeCell ref="K45:M45"/>
    <mergeCell ref="N45:P45"/>
    <mergeCell ref="A48:C48"/>
    <mergeCell ref="E48:G48"/>
    <mergeCell ref="K48:M48"/>
    <mergeCell ref="N48:P48"/>
    <mergeCell ref="A49:C49"/>
    <mergeCell ref="E49:G49"/>
    <mergeCell ref="K49:M49"/>
    <mergeCell ref="N49:P49"/>
    <mergeCell ref="N46:O46"/>
    <mergeCell ref="E46:G46"/>
    <mergeCell ref="B46:C46"/>
    <mergeCell ref="K46:M46"/>
    <mergeCell ref="N47:O47"/>
    <mergeCell ref="K47:M47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31:C31"/>
    <mergeCell ref="E31:G31"/>
    <mergeCell ref="K31:M31"/>
    <mergeCell ref="N31:P31"/>
    <mergeCell ref="K28:M28"/>
    <mergeCell ref="N28:O28"/>
    <mergeCell ref="E28:G28"/>
    <mergeCell ref="B28:C28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K27:M27"/>
    <mergeCell ref="N27:O27"/>
    <mergeCell ref="E18:G18"/>
    <mergeCell ref="E19:G19"/>
    <mergeCell ref="A17:C17"/>
    <mergeCell ref="E17:G17"/>
    <mergeCell ref="K17:M17"/>
    <mergeCell ref="N17:P17"/>
    <mergeCell ref="K25:M25"/>
    <mergeCell ref="N25:O25"/>
    <mergeCell ref="N21:O21"/>
    <mergeCell ref="N4:P4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K16:M16"/>
    <mergeCell ref="N16:O16"/>
    <mergeCell ref="E16:G16"/>
    <mergeCell ref="B16:C16"/>
    <mergeCell ref="E20:G20"/>
    <mergeCell ref="K20:M20"/>
    <mergeCell ref="N20:O20"/>
    <mergeCell ref="K19:M19"/>
    <mergeCell ref="K11:M11"/>
    <mergeCell ref="N11:P11"/>
    <mergeCell ref="A12:C12"/>
    <mergeCell ref="E12:G12"/>
    <mergeCell ref="K12:M12"/>
    <mergeCell ref="N12:P12"/>
    <mergeCell ref="A11:C11"/>
    <mergeCell ref="E11:G11"/>
    <mergeCell ref="A15:C15"/>
    <mergeCell ref="E15:G15"/>
    <mergeCell ref="K15:M15"/>
    <mergeCell ref="N15:P15"/>
    <mergeCell ref="N18:O18"/>
    <mergeCell ref="N19:O19"/>
    <mergeCell ref="B18:C18"/>
    <mergeCell ref="K18:M18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0"/>
  <sheetViews>
    <sheetView topLeftCell="A45" workbookViewId="0">
      <selection activeCell="F84" sqref="F8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62" t="s">
        <v>157</v>
      </c>
      <c r="B1" s="362"/>
      <c r="C1" s="362"/>
      <c r="D1" s="362"/>
      <c r="E1" s="362"/>
      <c r="F1" s="362"/>
    </row>
    <row r="2" spans="1:6">
      <c r="A2" s="362" t="s">
        <v>129</v>
      </c>
      <c r="B2" s="362"/>
      <c r="C2" s="362"/>
      <c r="D2" s="362"/>
      <c r="E2" s="362"/>
      <c r="F2" s="362"/>
    </row>
    <row r="3" spans="1:6">
      <c r="A3" s="363" t="s">
        <v>300</v>
      </c>
      <c r="B3" s="363"/>
      <c r="C3" s="363"/>
      <c r="D3" s="363"/>
      <c r="E3" s="363"/>
      <c r="F3" s="363"/>
    </row>
    <row r="4" spans="1:6">
      <c r="A4" s="75" t="s">
        <v>130</v>
      </c>
      <c r="B4" s="39"/>
      <c r="C4" s="39"/>
      <c r="D4" s="39"/>
      <c r="E4" s="39"/>
      <c r="F4" s="39"/>
    </row>
    <row r="5" spans="1:6">
      <c r="A5" s="17"/>
      <c r="B5" s="364" t="s">
        <v>3</v>
      </c>
      <c r="C5" s="365" t="s">
        <v>4</v>
      </c>
      <c r="D5" s="367" t="s">
        <v>45</v>
      </c>
      <c r="E5" s="18" t="s">
        <v>46</v>
      </c>
      <c r="F5" s="18" t="s">
        <v>2</v>
      </c>
    </row>
    <row r="6" spans="1:6">
      <c r="A6" s="19"/>
      <c r="B6" s="364"/>
      <c r="C6" s="366"/>
      <c r="D6" s="368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14</v>
      </c>
      <c r="B8" s="22"/>
      <c r="C8" s="26"/>
      <c r="D8" s="101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3151.5</v>
      </c>
      <c r="F9" s="31">
        <v>210905.57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3777.72</v>
      </c>
      <c r="F10" s="31">
        <v>63035.63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7288</v>
      </c>
    </row>
    <row r="12" spans="1:6">
      <c r="A12" s="29"/>
      <c r="B12" s="32" t="s">
        <v>20</v>
      </c>
      <c r="C12" s="26"/>
      <c r="D12" s="37">
        <f>SUM(D9:D11)</f>
        <v>270000</v>
      </c>
      <c r="E12" s="34">
        <f>SUM(E8:E11)</f>
        <v>6929.2199999999993</v>
      </c>
      <c r="F12" s="34">
        <f>SUM(F8:F11)</f>
        <v>281229.2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232.8</v>
      </c>
      <c r="F14" s="31">
        <v>1658.7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267</v>
      </c>
      <c r="F16" s="31">
        <v>2156</v>
      </c>
    </row>
    <row r="17" spans="1:6">
      <c r="A17" s="29"/>
      <c r="B17" s="22" t="s">
        <v>160</v>
      </c>
      <c r="C17" s="26">
        <v>41210008</v>
      </c>
      <c r="D17" s="30">
        <v>0</v>
      </c>
      <c r="E17" s="31">
        <v>22000</v>
      </c>
      <c r="F17" s="31">
        <v>184350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0</v>
      </c>
      <c r="F18" s="31">
        <v>740</v>
      </c>
    </row>
    <row r="19" spans="1:6">
      <c r="A19" s="29"/>
      <c r="B19" s="22" t="s">
        <v>220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0</v>
      </c>
      <c r="F20" s="31">
        <v>25400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0</v>
      </c>
      <c r="F21" s="31">
        <v>35718</v>
      </c>
    </row>
    <row r="22" spans="1:6">
      <c r="A22" s="29"/>
      <c r="B22" s="22" t="s">
        <v>161</v>
      </c>
      <c r="C22" s="26">
        <v>41230007</v>
      </c>
      <c r="D22" s="30">
        <v>2500</v>
      </c>
      <c r="E22" s="31">
        <v>80</v>
      </c>
      <c r="F22" s="31">
        <v>660</v>
      </c>
    </row>
    <row r="23" spans="1:6">
      <c r="A23" s="29"/>
      <c r="B23" s="22" t="s">
        <v>59</v>
      </c>
      <c r="C23" s="26">
        <v>41239999</v>
      </c>
      <c r="D23" s="30">
        <v>0</v>
      </c>
      <c r="E23" s="31" t="s">
        <v>297</v>
      </c>
      <c r="F23" s="31" t="str">
        <f t="shared" si="0"/>
        <v>.</v>
      </c>
    </row>
    <row r="24" spans="1:6">
      <c r="A24" s="29"/>
      <c r="B24" s="32" t="s">
        <v>20</v>
      </c>
      <c r="C24" s="36"/>
      <c r="D24" s="37">
        <f>SUM(D14:D23)</f>
        <v>314000</v>
      </c>
      <c r="E24" s="38">
        <f>SUM(E13:E23)</f>
        <v>22579.8</v>
      </c>
      <c r="F24" s="38">
        <f>SUM(F13:F23)</f>
        <v>250682.7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20907.38</v>
      </c>
      <c r="F26" s="31">
        <v>107707.99</v>
      </c>
    </row>
    <row r="27" spans="1:6">
      <c r="A27" s="29"/>
      <c r="B27" s="32" t="s">
        <v>20</v>
      </c>
      <c r="C27" s="26"/>
      <c r="D27" s="37">
        <f>SUM(D26:D26)</f>
        <v>120000</v>
      </c>
      <c r="E27" s="38">
        <f>SUM(E26:E26)</f>
        <v>20907.38</v>
      </c>
      <c r="F27" s="38">
        <f>SUM(F26:F26)</f>
        <v>107707.99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20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136500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36050</v>
      </c>
      <c r="F33" s="31">
        <v>183810</v>
      </c>
    </row>
    <row r="34" spans="1:6">
      <c r="A34" s="29"/>
      <c r="B34" s="32" t="s">
        <v>20</v>
      </c>
      <c r="C34" s="26"/>
      <c r="D34" s="41">
        <f>SUM(D32:D33)</f>
        <v>50000</v>
      </c>
      <c r="E34" s="41">
        <f>SUM(E32:E33)</f>
        <v>36050</v>
      </c>
      <c r="F34" s="41">
        <f>SUM(F32:F33)</f>
        <v>320310</v>
      </c>
    </row>
    <row r="35" spans="1:6">
      <c r="A35" s="85"/>
      <c r="B35" s="86"/>
      <c r="C35" s="87"/>
      <c r="D35" s="88"/>
      <c r="E35" s="88"/>
      <c r="F35" s="88"/>
    </row>
    <row r="36" spans="1:6">
      <c r="A36" s="40" t="s">
        <v>66</v>
      </c>
      <c r="B36" s="89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20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79975.03</v>
      </c>
      <c r="F40" s="31">
        <v>272014.5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804927.21</v>
      </c>
      <c r="F41" s="31">
        <v>7808192.8799999999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529927.42000000004</v>
      </c>
      <c r="F42" s="31">
        <v>2926879.71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0</v>
      </c>
      <c r="F43" s="31">
        <v>91279.89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1193406.2</v>
      </c>
      <c r="F45" s="31">
        <v>5682803.2199999997</v>
      </c>
    </row>
    <row r="46" spans="1:6">
      <c r="A46" s="29"/>
      <c r="B46" s="22" t="s">
        <v>231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0</v>
      </c>
      <c r="F48" s="31">
        <v>85369.31</v>
      </c>
    </row>
    <row r="49" spans="1:8">
      <c r="A49" s="29"/>
      <c r="B49" s="22" t="s">
        <v>158</v>
      </c>
      <c r="C49" s="26">
        <v>42100013</v>
      </c>
      <c r="D49" s="30">
        <v>100000</v>
      </c>
      <c r="E49" s="31">
        <v>42899.86</v>
      </c>
      <c r="F49" s="31">
        <v>642199.96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510</v>
      </c>
      <c r="F50" s="31">
        <v>1278.6400000000001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214948.99</v>
      </c>
      <c r="F51" s="31">
        <v>693247.99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20</v>
      </c>
      <c r="C54" s="26"/>
      <c r="D54" s="37">
        <f>SUM(D40:D53)</f>
        <v>17422000</v>
      </c>
      <c r="E54" s="37">
        <f>SUM(E40:E53)</f>
        <v>2866594.71</v>
      </c>
      <c r="F54" s="37">
        <f>SUM(F40:F53)</f>
        <v>18203266.099999998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0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2119800</v>
      </c>
      <c r="F60" s="31">
        <v>8479200</v>
      </c>
      <c r="H60" s="16" t="s">
        <v>209</v>
      </c>
    </row>
    <row r="61" spans="1:8">
      <c r="A61" s="29"/>
      <c r="B61" s="22" t="s">
        <v>89</v>
      </c>
      <c r="C61" s="26"/>
      <c r="D61" s="30"/>
      <c r="E61" s="31">
        <v>537600</v>
      </c>
      <c r="F61" s="31">
        <v>2150400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13500</v>
      </c>
      <c r="F63" s="31">
        <v>52500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91520</v>
      </c>
      <c r="F66" s="31">
        <v>419190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159</v>
      </c>
      <c r="C68" s="26"/>
      <c r="D68" s="30"/>
      <c r="E68" s="31">
        <v>211200</v>
      </c>
      <c r="F68" s="31">
        <v>1054800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62"/>
      <c r="C70" s="163"/>
      <c r="D70" s="43"/>
      <c r="E70" s="44"/>
      <c r="F70" s="44"/>
    </row>
    <row r="71" spans="1:7">
      <c r="A71" s="17"/>
      <c r="B71" s="89"/>
      <c r="C71" s="20"/>
      <c r="D71" s="215"/>
      <c r="E71" s="216"/>
      <c r="F71" s="216"/>
    </row>
    <row r="72" spans="1:7">
      <c r="A72" s="29"/>
      <c r="B72" s="22" t="s">
        <v>232</v>
      </c>
      <c r="C72" s="26"/>
      <c r="D72" s="30"/>
      <c r="E72" s="31"/>
      <c r="F72" s="31"/>
      <c r="G72" s="16" t="s">
        <v>163</v>
      </c>
    </row>
    <row r="73" spans="1:7">
      <c r="A73" s="29"/>
      <c r="B73" s="22" t="s">
        <v>250</v>
      </c>
      <c r="C73" s="26"/>
      <c r="D73" s="30"/>
      <c r="E73" s="31">
        <v>653130</v>
      </c>
      <c r="F73" s="31">
        <v>2648730</v>
      </c>
      <c r="G73" s="16" t="s">
        <v>163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328040</v>
      </c>
      <c r="F77" s="31">
        <v>1332606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681100</v>
      </c>
      <c r="F79" s="31">
        <v>2778100</v>
      </c>
    </row>
    <row r="80" spans="1:7">
      <c r="A80" s="29"/>
      <c r="B80" s="22" t="s">
        <v>162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290</v>
      </c>
      <c r="C81" s="26"/>
      <c r="D81" s="30"/>
      <c r="E81" s="31">
        <v>0</v>
      </c>
      <c r="F81" s="31">
        <v>180000</v>
      </c>
    </row>
    <row r="82" spans="1:6">
      <c r="A82" s="29"/>
      <c r="B82" s="22" t="s">
        <v>292</v>
      </c>
      <c r="C82" s="26"/>
      <c r="D82" s="30"/>
      <c r="E82" s="31">
        <v>1041</v>
      </c>
      <c r="F82" s="31">
        <v>2520</v>
      </c>
    </row>
    <row r="83" spans="1:6">
      <c r="A83" s="29"/>
      <c r="B83" s="22" t="s">
        <v>293</v>
      </c>
      <c r="C83" s="26"/>
      <c r="D83" s="30"/>
      <c r="E83" s="31">
        <v>10410</v>
      </c>
      <c r="F83" s="31">
        <v>25200</v>
      </c>
    </row>
    <row r="84" spans="1:6">
      <c r="A84" s="29"/>
      <c r="B84" s="22"/>
      <c r="C84" s="26"/>
      <c r="D84" s="30"/>
      <c r="E84" s="31"/>
      <c r="F84" s="31"/>
    </row>
    <row r="85" spans="1:6">
      <c r="A85" s="29"/>
      <c r="B85" s="22"/>
      <c r="C85" s="26"/>
      <c r="D85" s="30"/>
      <c r="E85" s="31"/>
      <c r="F85" s="31"/>
    </row>
    <row r="86" spans="1:6">
      <c r="A86" s="29"/>
      <c r="B86" s="32" t="s">
        <v>20</v>
      </c>
      <c r="C86" s="26"/>
      <c r="D86" s="37">
        <f>SUM(D57:D58)</f>
        <v>29044000</v>
      </c>
      <c r="E86" s="37">
        <f>SUM(E57:E83)</f>
        <v>4647341</v>
      </c>
      <c r="F86" s="37">
        <f>SUM(F57:F83)</f>
        <v>25743351</v>
      </c>
    </row>
    <row r="87" spans="1:6" ht="27" customHeight="1">
      <c r="A87" s="46"/>
      <c r="B87" s="47" t="s">
        <v>86</v>
      </c>
      <c r="C87" s="48"/>
      <c r="D87" s="45">
        <f>SUM(D12,D24:D25,D27,D34,D54,D86)</f>
        <v>47220000</v>
      </c>
      <c r="E87" s="45">
        <f>SUM(E12,E24,E27,E30,E34,E37,E54,E86)</f>
        <v>7600402.1099999994</v>
      </c>
      <c r="F87" s="45">
        <f>SUM(F12,F24,F27,F30,F34,F37,F54,F86)</f>
        <v>44906546.989999995</v>
      </c>
    </row>
    <row r="92" spans="1:6">
      <c r="B92" s="159"/>
      <c r="C92" s="369"/>
      <c r="D92" s="369"/>
      <c r="E92" s="369"/>
    </row>
    <row r="93" spans="1:6">
      <c r="B93" s="160"/>
      <c r="C93" s="369"/>
      <c r="D93" s="369"/>
      <c r="E93" s="369"/>
    </row>
    <row r="94" spans="1:6">
      <c r="B94" s="161"/>
      <c r="C94" s="361"/>
      <c r="D94" s="361"/>
      <c r="E94" s="361"/>
    </row>
    <row r="95" spans="1:6">
      <c r="B95" s="161"/>
      <c r="C95" s="161"/>
      <c r="D95" s="161"/>
      <c r="E95" s="161"/>
    </row>
    <row r="96" spans="1:6">
      <c r="B96" s="161"/>
      <c r="C96" s="161"/>
      <c r="D96" s="161"/>
      <c r="E96" s="161"/>
    </row>
    <row r="98" spans="2:4">
      <c r="B98" s="369"/>
      <c r="C98" s="369"/>
      <c r="D98" s="369"/>
    </row>
    <row r="99" spans="2:4">
      <c r="B99" s="369"/>
      <c r="C99" s="369"/>
      <c r="D99" s="369"/>
    </row>
    <row r="100" spans="2:4">
      <c r="B100" s="361"/>
      <c r="C100" s="361"/>
      <c r="D100" s="361"/>
    </row>
  </sheetData>
  <mergeCells count="12">
    <mergeCell ref="B100:D100"/>
    <mergeCell ref="A1:F1"/>
    <mergeCell ref="A2:F2"/>
    <mergeCell ref="A3:F3"/>
    <mergeCell ref="B5:B6"/>
    <mergeCell ref="C5:C6"/>
    <mergeCell ref="D5:D6"/>
    <mergeCell ref="C93:E93"/>
    <mergeCell ref="C92:E92"/>
    <mergeCell ref="C94:E94"/>
    <mergeCell ref="B98:D98"/>
    <mergeCell ref="B99:D99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E11" sqref="E11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70" t="s">
        <v>157</v>
      </c>
      <c r="B1" s="370"/>
      <c r="C1" s="370"/>
      <c r="D1" s="370"/>
      <c r="E1" s="370"/>
      <c r="F1" s="370"/>
      <c r="G1" s="370"/>
    </row>
    <row r="2" spans="1:7">
      <c r="A2" s="370" t="s">
        <v>129</v>
      </c>
      <c r="B2" s="370"/>
      <c r="C2" s="370"/>
      <c r="D2" s="370"/>
      <c r="E2" s="370"/>
      <c r="F2" s="370"/>
      <c r="G2" s="370"/>
    </row>
    <row r="3" spans="1:7">
      <c r="A3" s="370" t="s">
        <v>301</v>
      </c>
      <c r="B3" s="370"/>
      <c r="C3" s="370"/>
      <c r="D3" s="370"/>
      <c r="E3" s="370"/>
      <c r="F3" s="370"/>
      <c r="G3" s="370"/>
    </row>
    <row r="4" spans="1:7">
      <c r="A4" s="371" t="s">
        <v>131</v>
      </c>
      <c r="B4" s="371"/>
      <c r="C4" s="371"/>
      <c r="D4" s="371"/>
      <c r="E4" s="371"/>
      <c r="F4" s="371"/>
      <c r="G4" s="371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5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72" t="s">
        <v>20</v>
      </c>
      <c r="B26" s="373"/>
      <c r="C26" s="373"/>
      <c r="D26" s="373"/>
      <c r="E26" s="373"/>
      <c r="F26" s="374"/>
      <c r="G26" s="55">
        <f>SUM(G5:G25)</f>
        <v>184380.9</v>
      </c>
    </row>
    <row r="31" spans="1:8">
      <c r="B31" s="159"/>
      <c r="E31" s="159"/>
      <c r="F31" s="369"/>
      <c r="G31" s="369"/>
      <c r="H31" s="369"/>
    </row>
    <row r="32" spans="1:8">
      <c r="B32" s="160"/>
      <c r="E32" s="160"/>
      <c r="F32" s="369"/>
      <c r="G32" s="369"/>
      <c r="H32" s="369"/>
    </row>
    <row r="33" spans="2:8">
      <c r="B33" s="161"/>
      <c r="E33" s="161"/>
      <c r="F33" s="361"/>
      <c r="G33" s="361"/>
      <c r="H33" s="361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59"/>
      <c r="F36" s="15"/>
      <c r="G36" s="14"/>
      <c r="H36" s="14"/>
    </row>
    <row r="37" spans="2:8" ht="23.25">
      <c r="E37" s="369"/>
      <c r="F37" s="369"/>
      <c r="G37" s="14"/>
      <c r="H37" s="14"/>
    </row>
    <row r="38" spans="2:8" ht="23.25">
      <c r="E38" s="361"/>
      <c r="F38" s="361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3"/>
  <sheetViews>
    <sheetView topLeftCell="A12" workbookViewId="0">
      <pane xSplit="2" topLeftCell="C1" activePane="topRight" state="frozen"/>
      <selection activeCell="A10" sqref="A10"/>
      <selection pane="topRight" activeCell="C17" sqref="C17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62" t="s">
        <v>157</v>
      </c>
      <c r="B1" s="362"/>
      <c r="C1" s="362"/>
      <c r="D1" s="362"/>
    </row>
    <row r="2" spans="1:4">
      <c r="A2" s="362" t="s">
        <v>129</v>
      </c>
      <c r="B2" s="362"/>
      <c r="C2" s="362"/>
      <c r="D2" s="362"/>
    </row>
    <row r="3" spans="1:4">
      <c r="A3" s="362" t="s">
        <v>302</v>
      </c>
      <c r="B3" s="362"/>
      <c r="C3" s="362"/>
      <c r="D3" s="362"/>
    </row>
    <row r="4" spans="1:4">
      <c r="A4" s="15"/>
      <c r="B4" s="15"/>
      <c r="C4" s="15"/>
    </row>
    <row r="5" spans="1:4">
      <c r="A5" s="57" t="s">
        <v>132</v>
      </c>
      <c r="B5" s="58" t="s">
        <v>114</v>
      </c>
    </row>
    <row r="6" spans="1:4">
      <c r="A6" s="57"/>
      <c r="B6" s="58"/>
    </row>
    <row r="7" spans="1:4">
      <c r="B7" s="56" t="s">
        <v>22</v>
      </c>
      <c r="C7" s="59">
        <v>3585.35</v>
      </c>
    </row>
    <row r="8" spans="1:4">
      <c r="B8" s="56" t="s">
        <v>115</v>
      </c>
      <c r="C8" s="59">
        <v>4007.59</v>
      </c>
    </row>
    <row r="9" spans="1:4">
      <c r="B9" s="56" t="s">
        <v>39</v>
      </c>
      <c r="C9" s="59">
        <v>284647.59999999998</v>
      </c>
    </row>
    <row r="10" spans="1:4">
      <c r="B10" s="56" t="s">
        <v>38</v>
      </c>
      <c r="C10" s="59" t="s">
        <v>235</v>
      </c>
    </row>
    <row r="11" spans="1:4">
      <c r="B11" s="56" t="s">
        <v>224</v>
      </c>
      <c r="C11" s="59">
        <v>233270</v>
      </c>
    </row>
    <row r="12" spans="1:4">
      <c r="B12" s="56" t="s">
        <v>23</v>
      </c>
      <c r="C12" s="59">
        <v>7800</v>
      </c>
    </row>
    <row r="13" spans="1:4">
      <c r="B13" s="56" t="s">
        <v>294</v>
      </c>
      <c r="C13" s="59">
        <v>16000</v>
      </c>
    </row>
    <row r="14" spans="1:4">
      <c r="B14" s="56" t="s">
        <v>258</v>
      </c>
      <c r="C14" s="59">
        <v>5762</v>
      </c>
    </row>
    <row r="15" spans="1:4">
      <c r="B15" s="56" t="s">
        <v>40</v>
      </c>
      <c r="C15" s="59">
        <v>0</v>
      </c>
    </row>
    <row r="16" spans="1:4">
      <c r="B16" s="56" t="s">
        <v>225</v>
      </c>
      <c r="C16" s="59">
        <v>75096</v>
      </c>
    </row>
    <row r="17" spans="2:4">
      <c r="B17" s="56" t="s">
        <v>116</v>
      </c>
      <c r="C17" s="59">
        <v>818420.96</v>
      </c>
    </row>
    <row r="18" spans="2:4" ht="24.75" thickBot="1">
      <c r="B18" s="60" t="s">
        <v>20</v>
      </c>
      <c r="C18" s="61">
        <f>SUM(C7:C17)</f>
        <v>1448589.5</v>
      </c>
    </row>
    <row r="19" spans="2:4" ht="24.75" thickTop="1"/>
    <row r="21" spans="2:4">
      <c r="B21" s="166"/>
      <c r="C21" s="166"/>
      <c r="D21" s="165"/>
    </row>
    <row r="22" spans="2:4">
      <c r="B22" s="166"/>
      <c r="C22" s="166"/>
      <c r="D22" s="165"/>
    </row>
    <row r="23" spans="2:4">
      <c r="B23" s="166"/>
      <c r="C23" s="166"/>
      <c r="D23" s="165"/>
    </row>
    <row r="24" spans="2:4">
      <c r="B24" s="164"/>
      <c r="C24" s="164"/>
      <c r="D24" s="165"/>
    </row>
    <row r="25" spans="2:4">
      <c r="B25" s="166"/>
      <c r="C25" s="166"/>
      <c r="D25" s="165"/>
    </row>
    <row r="26" spans="2:4">
      <c r="B26" s="166"/>
      <c r="C26" s="166"/>
      <c r="D26" s="165"/>
    </row>
    <row r="27" spans="2:4">
      <c r="B27" s="166"/>
      <c r="C27" s="166"/>
      <c r="D27" s="165"/>
    </row>
    <row r="28" spans="2:4">
      <c r="B28" s="164"/>
      <c r="C28" s="164"/>
      <c r="D28" s="165"/>
    </row>
    <row r="29" spans="2:4">
      <c r="B29" s="164"/>
      <c r="C29" s="167"/>
    </row>
    <row r="30" spans="2:4">
      <c r="B30" s="164"/>
      <c r="C30" s="167"/>
    </row>
    <row r="31" spans="2:4">
      <c r="B31" s="164"/>
      <c r="C31" s="167"/>
    </row>
    <row r="32" spans="2:4">
      <c r="B32" s="164"/>
      <c r="C32" s="167"/>
    </row>
    <row r="38" spans="2:30">
      <c r="C38" s="156" t="s">
        <v>208</v>
      </c>
    </row>
    <row r="39" spans="2:30">
      <c r="C39" s="56" t="s">
        <v>12</v>
      </c>
      <c r="D39" s="56" t="s">
        <v>133</v>
      </c>
      <c r="E39" s="56" t="s">
        <v>134</v>
      </c>
      <c r="F39" s="56" t="s">
        <v>135</v>
      </c>
      <c r="G39" s="56" t="s">
        <v>136</v>
      </c>
      <c r="H39" s="56" t="s">
        <v>137</v>
      </c>
      <c r="I39" s="56" t="s">
        <v>138</v>
      </c>
      <c r="J39" s="56" t="s">
        <v>139</v>
      </c>
      <c r="K39" s="56" t="s">
        <v>140</v>
      </c>
      <c r="L39" s="56" t="s">
        <v>141</v>
      </c>
      <c r="M39" s="56" t="s">
        <v>142</v>
      </c>
      <c r="N39" s="56" t="s">
        <v>143</v>
      </c>
      <c r="O39" s="56" t="s">
        <v>144</v>
      </c>
      <c r="P39" s="76" t="s">
        <v>20</v>
      </c>
      <c r="Q39" s="56" t="s">
        <v>145</v>
      </c>
      <c r="R39" s="56" t="s">
        <v>134</v>
      </c>
      <c r="S39" s="56" t="s">
        <v>135</v>
      </c>
      <c r="T39" s="56" t="s">
        <v>136</v>
      </c>
      <c r="U39" s="56" t="s">
        <v>137</v>
      </c>
      <c r="V39" s="56" t="s">
        <v>138</v>
      </c>
      <c r="W39" s="56" t="s">
        <v>139</v>
      </c>
      <c r="X39" s="56" t="s">
        <v>140</v>
      </c>
      <c r="Y39" s="56" t="s">
        <v>141</v>
      </c>
      <c r="Z39" s="56" t="s">
        <v>142</v>
      </c>
      <c r="AA39" s="56" t="s">
        <v>143</v>
      </c>
      <c r="AB39" s="56" t="s">
        <v>144</v>
      </c>
      <c r="AC39" s="78" t="s">
        <v>20</v>
      </c>
      <c r="AD39" s="56" t="s">
        <v>120</v>
      </c>
    </row>
    <row r="40" spans="2:30">
      <c r="B40" s="56" t="s">
        <v>22</v>
      </c>
      <c r="C40" s="59">
        <v>35468.44</v>
      </c>
      <c r="D40" s="59">
        <v>29855.33</v>
      </c>
      <c r="E40" s="59">
        <v>2410.7399999999998</v>
      </c>
      <c r="F40" s="59">
        <v>21116.26</v>
      </c>
      <c r="G40" s="59">
        <v>5811.94</v>
      </c>
      <c r="H40" s="59">
        <v>1119.6600000000001</v>
      </c>
      <c r="I40" s="59">
        <v>29859.32</v>
      </c>
      <c r="J40" s="59">
        <v>25835.93</v>
      </c>
      <c r="K40" s="59">
        <v>45110.74</v>
      </c>
      <c r="L40" s="59">
        <v>19417.97</v>
      </c>
      <c r="M40" s="59">
        <v>3585.35</v>
      </c>
      <c r="N40" s="59"/>
      <c r="O40" s="59"/>
      <c r="P40" s="77">
        <f>SUM(D40:O40)</f>
        <v>184123.24</v>
      </c>
      <c r="Q40" s="59">
        <v>35468.44</v>
      </c>
      <c r="R40" s="59">
        <v>29855.33</v>
      </c>
      <c r="S40" s="59">
        <v>2410.7399999999998</v>
      </c>
      <c r="T40" s="59">
        <v>21116.26</v>
      </c>
      <c r="U40" s="59">
        <v>5811.94</v>
      </c>
      <c r="V40" s="59">
        <v>1119.6600000000001</v>
      </c>
      <c r="W40" s="59">
        <v>29859.32</v>
      </c>
      <c r="X40" s="59">
        <v>25835.93</v>
      </c>
      <c r="Y40" s="59">
        <v>45110.74</v>
      </c>
      <c r="Z40" s="59">
        <v>19417.97</v>
      </c>
      <c r="AA40" s="59"/>
      <c r="AB40" s="59"/>
      <c r="AC40" s="80">
        <f>SUM(Q40:AB40)</f>
        <v>216006.33</v>
      </c>
      <c r="AD40" s="79">
        <f>SUM(C40+P40-AC40)</f>
        <v>3585.3500000000058</v>
      </c>
    </row>
    <row r="41" spans="2:30">
      <c r="B41" s="56" t="s">
        <v>115</v>
      </c>
      <c r="C41" s="59">
        <v>4007.59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77">
        <f t="shared" ref="P41:P51" si="0">SUM(D41:O41)</f>
        <v>0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80">
        <f t="shared" ref="AC41:AC51" si="1">SUM(Q41:AB41)</f>
        <v>0</v>
      </c>
      <c r="AD41" s="79">
        <f t="shared" ref="AD41:AD51" si="2">SUM(C41+P41-AC41)</f>
        <v>4007.59</v>
      </c>
    </row>
    <row r="42" spans="2:30">
      <c r="B42" s="56" t="s">
        <v>38</v>
      </c>
      <c r="C42" s="59">
        <v>0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77">
        <f t="shared" si="0"/>
        <v>0</v>
      </c>
      <c r="Q42" s="59">
        <v>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80">
        <f t="shared" si="1"/>
        <v>0</v>
      </c>
      <c r="AD42" s="79">
        <f t="shared" si="2"/>
        <v>0</v>
      </c>
    </row>
    <row r="43" spans="2:30">
      <c r="B43" s="56" t="s">
        <v>39</v>
      </c>
      <c r="C43" s="59">
        <v>203446.85</v>
      </c>
      <c r="D43" s="59">
        <v>30000</v>
      </c>
      <c r="E43" s="59"/>
      <c r="F43" s="59">
        <v>22850</v>
      </c>
      <c r="G43" s="59">
        <v>6300</v>
      </c>
      <c r="H43" s="59"/>
      <c r="I43" s="59">
        <v>27296.25</v>
      </c>
      <c r="J43" s="59"/>
      <c r="K43" s="59">
        <v>5000</v>
      </c>
      <c r="L43" s="59"/>
      <c r="M43" s="59">
        <v>47124.5</v>
      </c>
      <c r="N43" s="59"/>
      <c r="O43" s="59"/>
      <c r="P43" s="77">
        <f t="shared" si="0"/>
        <v>138570.75</v>
      </c>
      <c r="Q43" s="59">
        <v>19800</v>
      </c>
      <c r="R43" s="59"/>
      <c r="S43" s="59"/>
      <c r="T43" s="59"/>
      <c r="U43" s="59"/>
      <c r="V43" s="59"/>
      <c r="W43" s="59"/>
      <c r="X43" s="59">
        <v>0</v>
      </c>
      <c r="Y43" s="59">
        <v>37570</v>
      </c>
      <c r="Z43" s="59"/>
      <c r="AA43" s="59"/>
      <c r="AB43" s="59"/>
      <c r="AC43" s="80">
        <f t="shared" si="1"/>
        <v>57370</v>
      </c>
      <c r="AD43" s="79">
        <f t="shared" si="2"/>
        <v>284647.59999999998</v>
      </c>
    </row>
    <row r="44" spans="2:30">
      <c r="B44" s="56" t="s">
        <v>222</v>
      </c>
      <c r="C44" s="59">
        <v>317860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77">
        <f t="shared" si="0"/>
        <v>0</v>
      </c>
      <c r="Q44" s="59">
        <v>37750</v>
      </c>
      <c r="R44" s="59"/>
      <c r="S44" s="59"/>
      <c r="T44" s="59">
        <v>4430</v>
      </c>
      <c r="U44" s="59"/>
      <c r="V44" s="59">
        <v>42410</v>
      </c>
      <c r="W44" s="59"/>
      <c r="X44" s="59"/>
      <c r="Y44" s="59"/>
      <c r="Z44" s="59"/>
      <c r="AA44" s="59"/>
      <c r="AB44" s="59"/>
      <c r="AC44" s="80">
        <f t="shared" si="1"/>
        <v>84590</v>
      </c>
      <c r="AD44" s="79">
        <f t="shared" si="2"/>
        <v>233270</v>
      </c>
    </row>
    <row r="45" spans="2:30">
      <c r="B45" s="56" t="s">
        <v>294</v>
      </c>
      <c r="C45" s="59"/>
      <c r="D45" s="59"/>
      <c r="E45" s="59"/>
      <c r="F45" s="59"/>
      <c r="G45" s="59">
        <v>16000</v>
      </c>
      <c r="H45" s="59"/>
      <c r="I45" s="59"/>
      <c r="J45" s="59"/>
      <c r="K45" s="59"/>
      <c r="L45" s="59"/>
      <c r="M45" s="59"/>
      <c r="N45" s="59"/>
      <c r="O45" s="59"/>
      <c r="P45" s="77">
        <f t="shared" si="0"/>
        <v>16000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80">
        <f t="shared" si="1"/>
        <v>0</v>
      </c>
      <c r="AD45" s="79">
        <f t="shared" si="2"/>
        <v>16000</v>
      </c>
    </row>
    <row r="46" spans="2:30">
      <c r="B46" s="56" t="s">
        <v>38</v>
      </c>
      <c r="C46" s="59">
        <v>0</v>
      </c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77">
        <f>SUM(C46:O46)</f>
        <v>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80">
        <f>SUM(Q46:AB46)</f>
        <v>0</v>
      </c>
      <c r="AD46" s="79">
        <f t="shared" si="2"/>
        <v>0</v>
      </c>
    </row>
    <row r="47" spans="2:30">
      <c r="B47" s="56" t="s">
        <v>23</v>
      </c>
      <c r="C47" s="59">
        <v>11534</v>
      </c>
      <c r="D47" s="59">
        <v>6638</v>
      </c>
      <c r="E47" s="59">
        <v>6660</v>
      </c>
      <c r="F47" s="59">
        <v>6660</v>
      </c>
      <c r="G47" s="59">
        <v>6660</v>
      </c>
      <c r="H47" s="59">
        <v>6160</v>
      </c>
      <c r="I47" s="59">
        <v>6643</v>
      </c>
      <c r="J47" s="59">
        <v>7260</v>
      </c>
      <c r="K47" s="59">
        <v>7300</v>
      </c>
      <c r="L47" s="59">
        <v>7800</v>
      </c>
      <c r="M47" s="59">
        <v>7800</v>
      </c>
      <c r="N47" s="59"/>
      <c r="O47" s="59"/>
      <c r="P47" s="77">
        <f t="shared" ref="P47" si="3">SUM(D47:O47)</f>
        <v>69581</v>
      </c>
      <c r="Q47" s="59">
        <v>11534</v>
      </c>
      <c r="R47" s="59">
        <v>6638</v>
      </c>
      <c r="S47" s="59">
        <v>6660</v>
      </c>
      <c r="T47" s="59">
        <v>6660</v>
      </c>
      <c r="U47" s="59">
        <v>6660</v>
      </c>
      <c r="V47" s="59">
        <v>6160</v>
      </c>
      <c r="W47" s="59">
        <v>6643</v>
      </c>
      <c r="X47" s="59">
        <v>7260</v>
      </c>
      <c r="Y47" s="59">
        <v>7300</v>
      </c>
      <c r="Z47" s="59">
        <v>7800</v>
      </c>
      <c r="AA47" s="59"/>
      <c r="AB47" s="59"/>
      <c r="AC47" s="80">
        <f t="shared" ref="AC47:AC48" si="4">SUM(Q47:AB47)</f>
        <v>73315</v>
      </c>
      <c r="AD47" s="79">
        <f t="shared" ref="AD47:AD48" si="5">SUM(C47+P47-AC47)</f>
        <v>7800</v>
      </c>
    </row>
    <row r="48" spans="2:30">
      <c r="B48" s="56" t="s">
        <v>252</v>
      </c>
      <c r="C48" s="59"/>
      <c r="D48" s="59">
        <v>5110</v>
      </c>
      <c r="E48" s="59"/>
      <c r="F48" s="59"/>
      <c r="G48" s="59"/>
      <c r="H48" s="59"/>
      <c r="I48" s="59"/>
      <c r="J48" s="59"/>
      <c r="K48" s="59">
        <v>5762</v>
      </c>
      <c r="L48" s="59"/>
      <c r="M48" s="59"/>
      <c r="N48" s="59"/>
      <c r="O48" s="59"/>
      <c r="P48" s="77">
        <f>SUM(C48:O48)</f>
        <v>10872</v>
      </c>
      <c r="Q48" s="59"/>
      <c r="R48" s="59"/>
      <c r="S48" s="59"/>
      <c r="T48" s="59"/>
      <c r="U48" s="59"/>
      <c r="V48" s="59"/>
      <c r="W48" s="59"/>
      <c r="X48" s="59">
        <v>5110</v>
      </c>
      <c r="Y48" s="59"/>
      <c r="Z48" s="59"/>
      <c r="AA48" s="59"/>
      <c r="AB48" s="59"/>
      <c r="AC48" s="80">
        <f t="shared" si="4"/>
        <v>5110</v>
      </c>
      <c r="AD48" s="79">
        <f t="shared" si="5"/>
        <v>5762</v>
      </c>
    </row>
    <row r="49" spans="2:31">
      <c r="B49" s="56" t="s">
        <v>40</v>
      </c>
      <c r="C49" s="59">
        <v>0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77">
        <f t="shared" si="0"/>
        <v>0</v>
      </c>
      <c r="Q49" s="59">
        <v>0</v>
      </c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80">
        <f t="shared" si="1"/>
        <v>0</v>
      </c>
      <c r="AD49" s="79">
        <f t="shared" si="2"/>
        <v>0</v>
      </c>
    </row>
    <row r="50" spans="2:31">
      <c r="B50" s="56" t="s">
        <v>223</v>
      </c>
      <c r="C50" s="59">
        <v>75096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77">
        <f t="shared" si="0"/>
        <v>0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80">
        <f t="shared" si="1"/>
        <v>0</v>
      </c>
      <c r="AD50" s="79">
        <f t="shared" si="2"/>
        <v>75096</v>
      </c>
    </row>
    <row r="51" spans="2:31">
      <c r="B51" s="56" t="s">
        <v>251</v>
      </c>
      <c r="C51" s="59">
        <v>818192.89</v>
      </c>
      <c r="D51" s="59"/>
      <c r="E51" s="59"/>
      <c r="F51" s="59"/>
      <c r="G51" s="59"/>
      <c r="H51" s="59"/>
      <c r="I51" s="59">
        <v>228.07</v>
      </c>
      <c r="J51" s="59"/>
      <c r="K51" s="59"/>
      <c r="L51" s="59"/>
      <c r="M51" s="59"/>
      <c r="N51" s="59"/>
      <c r="O51" s="59"/>
      <c r="P51" s="77">
        <f t="shared" si="0"/>
        <v>228.07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80">
        <f t="shared" si="1"/>
        <v>0</v>
      </c>
      <c r="AD51" s="79">
        <f t="shared" si="2"/>
        <v>818420.96</v>
      </c>
    </row>
    <row r="52" spans="2:31" ht="24.75" thickBot="1">
      <c r="B52" s="60" t="s">
        <v>20</v>
      </c>
      <c r="C52" s="61">
        <f t="shared" ref="C52:H52" si="6">SUM(C40:C51)</f>
        <v>1465605.77</v>
      </c>
      <c r="D52" s="59">
        <f t="shared" si="6"/>
        <v>71603.33</v>
      </c>
      <c r="E52" s="59">
        <f t="shared" si="6"/>
        <v>9070.74</v>
      </c>
      <c r="F52" s="59">
        <f t="shared" si="6"/>
        <v>50626.259999999995</v>
      </c>
      <c r="G52" s="59">
        <f t="shared" si="6"/>
        <v>34771.94</v>
      </c>
      <c r="H52" s="59">
        <f t="shared" si="6"/>
        <v>7279.66</v>
      </c>
      <c r="I52" s="59">
        <f t="shared" ref="I52:M52" si="7">SUM(I40:I51)</f>
        <v>64026.64</v>
      </c>
      <c r="J52" s="59">
        <f t="shared" si="7"/>
        <v>33095.93</v>
      </c>
      <c r="K52" s="59">
        <f t="shared" si="7"/>
        <v>63172.74</v>
      </c>
      <c r="L52" s="59">
        <f t="shared" si="7"/>
        <v>27217.97</v>
      </c>
      <c r="M52" s="59">
        <f t="shared" si="7"/>
        <v>58509.85</v>
      </c>
      <c r="N52" s="59">
        <f>SUM(N40:N51)</f>
        <v>0</v>
      </c>
      <c r="O52" s="59">
        <f>SUM(O40:O51)</f>
        <v>0</v>
      </c>
      <c r="P52" s="77">
        <f t="shared" ref="P52:U52" si="8">SUM(P40:P51)</f>
        <v>419375.06</v>
      </c>
      <c r="Q52" s="59">
        <f t="shared" si="8"/>
        <v>104552.44</v>
      </c>
      <c r="R52" s="59">
        <f t="shared" si="8"/>
        <v>36493.33</v>
      </c>
      <c r="S52" s="59">
        <f t="shared" si="8"/>
        <v>9070.74</v>
      </c>
      <c r="T52" s="59">
        <f t="shared" si="8"/>
        <v>32206.26</v>
      </c>
      <c r="U52" s="59">
        <f t="shared" si="8"/>
        <v>12471.939999999999</v>
      </c>
      <c r="V52" s="59">
        <f t="shared" ref="V52:AB52" si="9">SUM(V40:V51)</f>
        <v>49689.66</v>
      </c>
      <c r="W52" s="59">
        <f t="shared" si="9"/>
        <v>36502.32</v>
      </c>
      <c r="X52" s="59">
        <f t="shared" si="9"/>
        <v>38205.93</v>
      </c>
      <c r="Y52" s="59">
        <f t="shared" si="9"/>
        <v>89980.739999999991</v>
      </c>
      <c r="Z52" s="59">
        <f t="shared" si="9"/>
        <v>27217.97</v>
      </c>
      <c r="AA52" s="59">
        <f t="shared" si="9"/>
        <v>0</v>
      </c>
      <c r="AB52" s="59">
        <f t="shared" si="9"/>
        <v>0</v>
      </c>
      <c r="AC52" s="80">
        <f>SUM(AC40:AC51)</f>
        <v>436391.32999999996</v>
      </c>
      <c r="AD52" s="79">
        <f>SUM(AD40:AD51)</f>
        <v>1448589.5</v>
      </c>
      <c r="AE52" s="81">
        <f>SUM(C52+P52-AC52)</f>
        <v>1448589.5</v>
      </c>
    </row>
    <row r="53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1"/>
  <sheetViews>
    <sheetView topLeftCell="A13" workbookViewId="0">
      <selection activeCell="I31" sqref="I3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28"/>
      <c r="B1" s="128"/>
      <c r="C1" s="128"/>
    </row>
    <row r="2" spans="1:3" ht="21.75">
      <c r="A2" s="129" t="s">
        <v>157</v>
      </c>
      <c r="B2" s="130" t="s">
        <v>187</v>
      </c>
      <c r="C2" s="131"/>
    </row>
    <row r="3" spans="1:3" ht="21.75">
      <c r="A3" s="132" t="s">
        <v>188</v>
      </c>
      <c r="B3" s="133" t="s">
        <v>189</v>
      </c>
      <c r="C3" s="134"/>
    </row>
    <row r="4" spans="1:3" ht="21.75">
      <c r="A4" s="135"/>
      <c r="B4" s="136"/>
      <c r="C4" s="135"/>
    </row>
    <row r="5" spans="1:3" ht="21">
      <c r="A5" s="137" t="s">
        <v>303</v>
      </c>
      <c r="B5" s="137"/>
      <c r="C5" s="138">
        <v>32844092.489999998</v>
      </c>
    </row>
    <row r="6" spans="1:3" ht="21">
      <c r="A6" s="137" t="s">
        <v>190</v>
      </c>
      <c r="B6" s="137"/>
      <c r="C6" s="139">
        <v>0</v>
      </c>
    </row>
    <row r="7" spans="1:3" ht="21">
      <c r="A7" s="137"/>
      <c r="B7" s="137"/>
      <c r="C7" s="139">
        <f>SUM(C5:C6)</f>
        <v>32844092.489999998</v>
      </c>
    </row>
    <row r="8" spans="1:3" ht="21">
      <c r="A8" s="140" t="s">
        <v>191</v>
      </c>
      <c r="B8" s="140"/>
      <c r="C8" s="141"/>
    </row>
    <row r="9" spans="1:3" ht="21.75">
      <c r="A9" s="137" t="s">
        <v>192</v>
      </c>
      <c r="B9" s="137"/>
      <c r="C9" s="133"/>
    </row>
    <row r="10" spans="1:3" ht="21.75">
      <c r="A10" s="137" t="s">
        <v>193</v>
      </c>
      <c r="B10" s="142"/>
      <c r="C10" s="133"/>
    </row>
    <row r="11" spans="1:3" ht="21.75">
      <c r="A11" s="143"/>
      <c r="B11" s="144"/>
      <c r="C11" s="145"/>
    </row>
    <row r="12" spans="1:3" ht="21.75">
      <c r="A12" s="143" t="s">
        <v>194</v>
      </c>
      <c r="B12" s="144">
        <v>500</v>
      </c>
      <c r="C12" s="146"/>
    </row>
    <row r="13" spans="1:3" s="285" customFormat="1" ht="21.75">
      <c r="A13" s="143" t="s">
        <v>253</v>
      </c>
      <c r="B13" s="144">
        <v>2500</v>
      </c>
      <c r="C13" s="146"/>
    </row>
    <row r="14" spans="1:3" ht="21.75">
      <c r="A14" s="143" t="s">
        <v>306</v>
      </c>
      <c r="B14" s="144">
        <v>1700</v>
      </c>
      <c r="C14" s="146"/>
    </row>
    <row r="15" spans="1:3" s="295" customFormat="1" ht="21.75">
      <c r="A15" s="143" t="s">
        <v>307</v>
      </c>
      <c r="B15" s="144">
        <v>1350</v>
      </c>
      <c r="C15" s="147"/>
    </row>
    <row r="16" spans="1:3" s="295" customFormat="1" ht="21.75">
      <c r="A16" s="143" t="s">
        <v>308</v>
      </c>
      <c r="B16" s="144">
        <v>4280</v>
      </c>
      <c r="C16" s="147"/>
    </row>
    <row r="17" spans="1:3" s="295" customFormat="1" ht="21.75">
      <c r="A17" s="143" t="s">
        <v>314</v>
      </c>
      <c r="B17" s="144">
        <v>741680</v>
      </c>
      <c r="C17" s="147"/>
    </row>
    <row r="18" spans="1:3" s="295" customFormat="1" ht="21.75">
      <c r="A18" s="143" t="s">
        <v>309</v>
      </c>
      <c r="B18" s="144">
        <v>139241.01999999999</v>
      </c>
      <c r="C18" s="147"/>
    </row>
    <row r="19" spans="1:3" s="295" customFormat="1" ht="21.75">
      <c r="A19" s="143" t="s">
        <v>310</v>
      </c>
      <c r="B19" s="144">
        <v>54004.5</v>
      </c>
      <c r="C19" s="147"/>
    </row>
    <row r="20" spans="1:3" s="295" customFormat="1" ht="21.75">
      <c r="A20" s="143" t="s">
        <v>311</v>
      </c>
      <c r="B20" s="144">
        <v>966.72</v>
      </c>
      <c r="C20" s="147"/>
    </row>
    <row r="21" spans="1:3" s="294" customFormat="1" ht="21.75">
      <c r="A21" s="143" t="s">
        <v>312</v>
      </c>
      <c r="B21" s="144">
        <v>672.75</v>
      </c>
      <c r="C21" s="147"/>
    </row>
    <row r="22" spans="1:3" s="272" customFormat="1" ht="21.75">
      <c r="A22" s="143" t="s">
        <v>313</v>
      </c>
      <c r="B22" s="144">
        <v>9163.4500000000007</v>
      </c>
      <c r="C22" s="147">
        <v>956058.44</v>
      </c>
    </row>
    <row r="23" spans="1:3" s="272" customFormat="1" ht="21.75">
      <c r="A23" s="143"/>
      <c r="B23" s="144"/>
      <c r="C23" s="147"/>
    </row>
    <row r="24" spans="1:3" s="272" customFormat="1" ht="21.75">
      <c r="A24" s="143"/>
      <c r="B24" s="144"/>
      <c r="C24" s="147"/>
    </row>
    <row r="25" spans="1:3" ht="21.75">
      <c r="A25" s="137" t="s">
        <v>195</v>
      </c>
      <c r="B25" s="148"/>
      <c r="C25" s="146"/>
    </row>
    <row r="26" spans="1:3" ht="21.75">
      <c r="A26" s="137" t="s">
        <v>236</v>
      </c>
      <c r="B26" s="148"/>
      <c r="C26" s="146">
        <v>0</v>
      </c>
    </row>
    <row r="27" spans="1:3" ht="21.75">
      <c r="A27" s="149" t="s">
        <v>196</v>
      </c>
      <c r="B27" s="148"/>
      <c r="C27" s="133"/>
    </row>
    <row r="28" spans="1:3" ht="23.25">
      <c r="A28" s="150" t="s">
        <v>304</v>
      </c>
      <c r="B28" s="151"/>
      <c r="C28" s="157">
        <f>C7-C22-C26</f>
        <v>31888034.049999997</v>
      </c>
    </row>
    <row r="29" spans="1:3" ht="21">
      <c r="A29" s="129" t="s">
        <v>197</v>
      </c>
      <c r="B29" s="152" t="s">
        <v>198</v>
      </c>
      <c r="C29" s="129"/>
    </row>
    <row r="30" spans="1:3" ht="21">
      <c r="A30" s="140"/>
      <c r="B30" s="153"/>
      <c r="C30" s="140"/>
    </row>
    <row r="31" spans="1:3" ht="21">
      <c r="A31" s="154" t="s">
        <v>305</v>
      </c>
      <c r="B31" s="154" t="s">
        <v>305</v>
      </c>
      <c r="C31" s="140"/>
    </row>
    <row r="32" spans="1:3" ht="21">
      <c r="A32" s="150" t="s">
        <v>199</v>
      </c>
      <c r="B32" s="155" t="s">
        <v>200</v>
      </c>
      <c r="C32" s="150"/>
    </row>
    <row r="33" spans="1:3" ht="21">
      <c r="A33" s="140"/>
      <c r="B33" s="140"/>
      <c r="C33" s="140"/>
    </row>
    <row r="34" spans="1:3" s="227" customFormat="1" ht="21">
      <c r="A34" s="140"/>
      <c r="B34" s="140"/>
      <c r="C34" s="140"/>
    </row>
    <row r="35" spans="1:3" s="227" customFormat="1" ht="21">
      <c r="A35" s="140"/>
      <c r="B35" s="140"/>
      <c r="C35" s="140"/>
    </row>
    <row r="36" spans="1:3" s="227" customFormat="1" ht="21">
      <c r="A36" s="140"/>
      <c r="B36" s="140"/>
      <c r="C36" s="140"/>
    </row>
    <row r="37" spans="1:3" s="227" customFormat="1" ht="21">
      <c r="A37" s="140"/>
      <c r="B37" s="140"/>
      <c r="C37" s="140"/>
    </row>
    <row r="38" spans="1:3" s="227" customFormat="1" ht="21">
      <c r="A38" s="140"/>
      <c r="B38" s="140"/>
      <c r="C38" s="140"/>
    </row>
    <row r="39" spans="1:3" s="227" customFormat="1" ht="21">
      <c r="A39" s="140"/>
      <c r="B39" s="140"/>
      <c r="C39" s="140"/>
    </row>
    <row r="40" spans="1:3" s="227" customFormat="1" ht="21">
      <c r="A40" s="140"/>
      <c r="B40" s="140"/>
      <c r="C40" s="140"/>
    </row>
    <row r="41" spans="1:3" ht="21.75">
      <c r="A41" s="128"/>
      <c r="B41" s="128"/>
      <c r="C41" s="128"/>
    </row>
    <row r="42" spans="1:3" s="273" customFormat="1" ht="21.75">
      <c r="A42" s="128"/>
      <c r="B42" s="128"/>
      <c r="C42" s="128"/>
    </row>
    <row r="43" spans="1:3" s="273" customFormat="1" ht="21.75">
      <c r="A43" s="128"/>
      <c r="B43" s="128"/>
      <c r="C43" s="128"/>
    </row>
    <row r="44" spans="1:3" s="273" customFormat="1" ht="21.75">
      <c r="A44" s="128"/>
      <c r="B44" s="128"/>
      <c r="C44" s="128"/>
    </row>
    <row r="45" spans="1:3" s="273" customFormat="1" ht="21.75">
      <c r="A45" s="128"/>
      <c r="B45" s="128"/>
      <c r="C45" s="128"/>
    </row>
    <row r="46" spans="1:3" s="273" customFormat="1" ht="21.75">
      <c r="A46" s="128"/>
      <c r="B46" s="128"/>
      <c r="C46" s="128"/>
    </row>
    <row r="47" spans="1:3" s="273" customFormat="1" ht="21.75">
      <c r="A47" s="128"/>
      <c r="B47" s="128"/>
      <c r="C47" s="128"/>
    </row>
    <row r="48" spans="1:3" s="273" customFormat="1" ht="21.75">
      <c r="A48" s="128"/>
      <c r="B48" s="128"/>
      <c r="C48" s="128"/>
    </row>
    <row r="49" spans="1:3" s="273" customFormat="1" ht="21.75">
      <c r="A49" s="128"/>
      <c r="B49" s="128"/>
      <c r="C49" s="128"/>
    </row>
    <row r="50" spans="1:3" s="273" customFormat="1" ht="21.75">
      <c r="A50" s="128"/>
      <c r="B50" s="128"/>
      <c r="C50" s="128"/>
    </row>
    <row r="51" spans="1:3" s="273" customFormat="1" ht="21.75">
      <c r="A51" s="128"/>
      <c r="B51" s="128"/>
      <c r="C51" s="128"/>
    </row>
    <row r="52" spans="1:3" s="273" customFormat="1" ht="21.75">
      <c r="A52" s="128"/>
      <c r="B52" s="128"/>
      <c r="C52" s="128"/>
    </row>
    <row r="53" spans="1:3" s="273" customFormat="1" ht="21.75">
      <c r="A53" s="128"/>
      <c r="B53" s="128"/>
      <c r="C53" s="128"/>
    </row>
    <row r="54" spans="1:3" s="273" customFormat="1" ht="21.75">
      <c r="A54" s="128"/>
      <c r="B54" s="128"/>
      <c r="C54" s="128"/>
    </row>
    <row r="55" spans="1:3" s="273" customFormat="1" ht="21.75">
      <c r="A55" s="128"/>
      <c r="B55" s="128"/>
      <c r="C55" s="128"/>
    </row>
    <row r="56" spans="1:3" s="273" customFormat="1" ht="21.75">
      <c r="A56" s="128"/>
      <c r="B56" s="128"/>
      <c r="C56" s="128"/>
    </row>
    <row r="57" spans="1:3" s="273" customFormat="1" ht="21.75">
      <c r="A57" s="128"/>
      <c r="B57" s="128"/>
      <c r="C57" s="128"/>
    </row>
    <row r="58" spans="1:3" s="273" customFormat="1" ht="21.75">
      <c r="A58" s="128"/>
      <c r="B58" s="128"/>
      <c r="C58" s="128"/>
    </row>
    <row r="59" spans="1:3" s="273" customFormat="1" ht="21.75">
      <c r="A59" s="128"/>
      <c r="B59" s="128"/>
      <c r="C59" s="128"/>
    </row>
    <row r="60" spans="1:3" s="273" customFormat="1" ht="21.75">
      <c r="A60" s="128"/>
      <c r="B60" s="128"/>
      <c r="C60" s="128"/>
    </row>
    <row r="61" spans="1:3" s="273" customFormat="1" ht="21.75">
      <c r="A61" s="128"/>
      <c r="B61" s="128"/>
      <c r="C61" s="128"/>
    </row>
    <row r="62" spans="1:3" s="273" customFormat="1" ht="21.75">
      <c r="A62" s="128"/>
      <c r="B62" s="128"/>
      <c r="C62" s="128"/>
    </row>
    <row r="63" spans="1:3" ht="19.5" customHeight="1">
      <c r="A63" s="164" t="s">
        <v>201</v>
      </c>
      <c r="B63" s="164" t="s">
        <v>212</v>
      </c>
      <c r="C63" s="164"/>
    </row>
    <row r="64" spans="1:3" ht="19.5" customHeight="1">
      <c r="A64" s="164" t="s">
        <v>210</v>
      </c>
      <c r="B64" s="164" t="s">
        <v>213</v>
      </c>
      <c r="C64" s="164"/>
    </row>
    <row r="65" spans="1:3" ht="19.5" customHeight="1">
      <c r="A65" s="164" t="s">
        <v>211</v>
      </c>
      <c r="B65" s="164" t="s">
        <v>214</v>
      </c>
      <c r="C65" s="164"/>
    </row>
    <row r="66" spans="1:3" s="158" customFormat="1" ht="19.5" customHeight="1">
      <c r="A66" s="164"/>
      <c r="B66" s="164"/>
      <c r="C66" s="164"/>
    </row>
    <row r="67" spans="1:3" s="158" customFormat="1" ht="19.5" customHeight="1">
      <c r="A67" s="164"/>
      <c r="B67" s="164"/>
      <c r="C67" s="164"/>
    </row>
    <row r="68" spans="1:3" ht="19.5" customHeight="1">
      <c r="A68" s="164"/>
      <c r="B68" s="164" t="s">
        <v>212</v>
      </c>
      <c r="C68" s="164"/>
    </row>
    <row r="69" spans="1:3" ht="19.5" customHeight="1">
      <c r="A69" s="164"/>
      <c r="B69" s="164" t="s">
        <v>215</v>
      </c>
      <c r="C69" s="164"/>
    </row>
    <row r="70" spans="1:3" ht="19.5" customHeight="1">
      <c r="A70" s="164"/>
      <c r="B70" s="164" t="s">
        <v>216</v>
      </c>
      <c r="C70" s="164"/>
    </row>
    <row r="105" spans="1:3" ht="21.75">
      <c r="A105" s="128" t="s">
        <v>242</v>
      </c>
      <c r="B105" s="128"/>
      <c r="C105" s="128"/>
    </row>
    <row r="106" spans="1:3" ht="21.75">
      <c r="A106" s="129" t="s">
        <v>157</v>
      </c>
      <c r="B106" s="130" t="s">
        <v>187</v>
      </c>
      <c r="C106" s="131"/>
    </row>
    <row r="107" spans="1:3" ht="21.75">
      <c r="A107" s="132" t="s">
        <v>188</v>
      </c>
      <c r="B107" s="133" t="s">
        <v>189</v>
      </c>
      <c r="C107" s="134"/>
    </row>
    <row r="108" spans="1:3" ht="21.75">
      <c r="A108" s="135"/>
      <c r="B108" s="136"/>
      <c r="C108" s="135"/>
    </row>
    <row r="109" spans="1:3" ht="21">
      <c r="A109" s="137" t="s">
        <v>239</v>
      </c>
      <c r="B109" s="137"/>
      <c r="C109" s="138">
        <v>37354041.520000003</v>
      </c>
    </row>
    <row r="110" spans="1:3" ht="21">
      <c r="A110" s="137" t="s">
        <v>190</v>
      </c>
      <c r="B110" s="137"/>
      <c r="C110" s="139">
        <v>0</v>
      </c>
    </row>
    <row r="111" spans="1:3" ht="21">
      <c r="A111" s="137"/>
      <c r="B111" s="137"/>
      <c r="C111" s="139">
        <f>SUM(C109:C110)</f>
        <v>37354041.520000003</v>
      </c>
    </row>
    <row r="112" spans="1:3" ht="21">
      <c r="A112" s="140" t="s">
        <v>191</v>
      </c>
      <c r="B112" s="140"/>
      <c r="C112" s="141"/>
    </row>
    <row r="113" spans="1:3" ht="21.75">
      <c r="A113" s="137" t="s">
        <v>192</v>
      </c>
      <c r="B113" s="137"/>
      <c r="C113" s="133"/>
    </row>
    <row r="114" spans="1:3" ht="21.75">
      <c r="A114" s="137" t="s">
        <v>193</v>
      </c>
      <c r="B114" s="142"/>
      <c r="C114" s="133"/>
    </row>
    <row r="115" spans="1:3" ht="21.75">
      <c r="A115" s="143"/>
      <c r="B115" s="144"/>
      <c r="C115" s="145"/>
    </row>
    <row r="116" spans="1:3" ht="21.75">
      <c r="A116" s="143" t="s">
        <v>194</v>
      </c>
      <c r="B116" s="144">
        <v>500</v>
      </c>
      <c r="C116" s="146">
        <v>500</v>
      </c>
    </row>
    <row r="117" spans="1:3" ht="21.75">
      <c r="A117" s="143"/>
      <c r="B117" s="144"/>
      <c r="C117" s="147"/>
    </row>
    <row r="118" spans="1:3" ht="21.75">
      <c r="A118" s="143"/>
      <c r="B118" s="144"/>
      <c r="C118" s="147"/>
    </row>
    <row r="119" spans="1:3" ht="21.75">
      <c r="A119" s="143"/>
      <c r="B119" s="144"/>
      <c r="C119" s="147"/>
    </row>
    <row r="120" spans="1:3" ht="21.75">
      <c r="A120" s="137" t="s">
        <v>195</v>
      </c>
      <c r="B120" s="148"/>
      <c r="C120" s="146"/>
    </row>
    <row r="121" spans="1:3" ht="21.75">
      <c r="A121" s="137" t="s">
        <v>236</v>
      </c>
      <c r="B121" s="148"/>
      <c r="C121" s="146">
        <v>0</v>
      </c>
    </row>
    <row r="122" spans="1:3" ht="21.75">
      <c r="A122" s="149" t="s">
        <v>196</v>
      </c>
      <c r="B122" s="148"/>
      <c r="C122" s="133"/>
    </row>
    <row r="123" spans="1:3" ht="23.25">
      <c r="A123" s="150" t="s">
        <v>240</v>
      </c>
      <c r="B123" s="151"/>
      <c r="C123" s="157">
        <f>C111-C116</f>
        <v>37353541.520000003</v>
      </c>
    </row>
    <row r="124" spans="1:3" ht="21">
      <c r="A124" s="129" t="s">
        <v>197</v>
      </c>
      <c r="B124" s="152" t="s">
        <v>198</v>
      </c>
      <c r="C124" s="129"/>
    </row>
    <row r="125" spans="1:3" ht="21">
      <c r="A125" s="140"/>
      <c r="B125" s="153"/>
      <c r="C125" s="140"/>
    </row>
    <row r="126" spans="1:3" ht="21">
      <c r="A126" s="154" t="s">
        <v>241</v>
      </c>
      <c r="B126" s="154" t="s">
        <v>241</v>
      </c>
      <c r="C126" s="140"/>
    </row>
    <row r="127" spans="1:3" ht="21">
      <c r="A127" s="150" t="s">
        <v>199</v>
      </c>
      <c r="B127" s="155" t="s">
        <v>200</v>
      </c>
      <c r="C127" s="150"/>
    </row>
    <row r="128" spans="1:3" ht="21">
      <c r="A128" s="140"/>
      <c r="B128" s="140"/>
      <c r="C128" s="140"/>
    </row>
    <row r="129" spans="1:3" s="246" customFormat="1" ht="21">
      <c r="A129" s="140"/>
      <c r="B129" s="140"/>
      <c r="C129" s="140"/>
    </row>
    <row r="130" spans="1:3" ht="21.75">
      <c r="A130" s="128"/>
      <c r="B130" s="128"/>
      <c r="C130" s="128"/>
    </row>
    <row r="131" spans="1:3">
      <c r="A131" s="164" t="s">
        <v>201</v>
      </c>
      <c r="B131" s="164" t="s">
        <v>212</v>
      </c>
      <c r="C131" s="164"/>
    </row>
    <row r="132" spans="1:3">
      <c r="A132" s="164" t="s">
        <v>210</v>
      </c>
      <c r="B132" s="164" t="s">
        <v>213</v>
      </c>
      <c r="C132" s="164"/>
    </row>
    <row r="133" spans="1:3">
      <c r="A133" s="164" t="s">
        <v>211</v>
      </c>
      <c r="B133" s="164" t="s">
        <v>214</v>
      </c>
      <c r="C133" s="164"/>
    </row>
    <row r="134" spans="1:3">
      <c r="A134" s="164"/>
      <c r="B134" s="164"/>
      <c r="C134" s="164"/>
    </row>
    <row r="135" spans="1:3">
      <c r="A135" s="164"/>
      <c r="B135" s="164"/>
      <c r="C135" s="164"/>
    </row>
    <row r="136" spans="1:3">
      <c r="A136" s="164"/>
      <c r="B136" s="164" t="s">
        <v>212</v>
      </c>
      <c r="C136" s="164"/>
    </row>
    <row r="137" spans="1:3">
      <c r="A137" s="164"/>
      <c r="B137" s="164" t="s">
        <v>215</v>
      </c>
      <c r="C137" s="164"/>
    </row>
    <row r="138" spans="1:3">
      <c r="A138" s="164"/>
      <c r="B138" s="164" t="s">
        <v>216</v>
      </c>
      <c r="C138" s="164"/>
    </row>
    <row r="139" spans="1:3">
      <c r="A139" s="246"/>
      <c r="B139" s="246"/>
      <c r="C139" s="246"/>
    </row>
    <row r="140" spans="1:3">
      <c r="A140" s="246"/>
      <c r="B140" s="246"/>
      <c r="C140" s="246"/>
    </row>
    <row r="141" spans="1:3">
      <c r="A141" s="246"/>
      <c r="B141" s="246"/>
      <c r="C141" s="246"/>
    </row>
    <row r="142" spans="1:3">
      <c r="A142" s="246"/>
      <c r="B142" s="246"/>
      <c r="C142" s="246"/>
    </row>
    <row r="143" spans="1:3" ht="21.75">
      <c r="A143" s="128" t="s">
        <v>242</v>
      </c>
      <c r="B143" s="128"/>
      <c r="C143" s="128"/>
    </row>
    <row r="144" spans="1:3" ht="21.75">
      <c r="A144" s="129" t="s">
        <v>157</v>
      </c>
      <c r="B144" s="130" t="s">
        <v>243</v>
      </c>
      <c r="C144" s="131"/>
    </row>
    <row r="145" spans="1:3" ht="21.75">
      <c r="A145" s="132" t="s">
        <v>188</v>
      </c>
      <c r="B145" s="133" t="s">
        <v>244</v>
      </c>
      <c r="C145" s="134"/>
    </row>
    <row r="146" spans="1:3" ht="21.75">
      <c r="A146" s="135"/>
      <c r="B146" s="136"/>
      <c r="C146" s="135"/>
    </row>
    <row r="147" spans="1:3" ht="21">
      <c r="A147" s="137" t="s">
        <v>239</v>
      </c>
      <c r="B147" s="137"/>
      <c r="C147" s="138">
        <v>682940.74</v>
      </c>
    </row>
    <row r="148" spans="1:3" ht="21">
      <c r="A148" s="137" t="s">
        <v>190</v>
      </c>
      <c r="B148" s="137"/>
      <c r="C148" s="139">
        <v>0</v>
      </c>
    </row>
    <row r="149" spans="1:3" ht="21">
      <c r="A149" s="137"/>
      <c r="B149" s="137"/>
      <c r="C149" s="139">
        <f>SUM(C147:C148)</f>
        <v>682940.74</v>
      </c>
    </row>
    <row r="150" spans="1:3" ht="21">
      <c r="A150" s="140" t="s">
        <v>191</v>
      </c>
      <c r="B150" s="140"/>
      <c r="C150" s="141"/>
    </row>
    <row r="151" spans="1:3" ht="21.75">
      <c r="A151" s="137" t="s">
        <v>192</v>
      </c>
      <c r="B151" s="137"/>
      <c r="C151" s="133"/>
    </row>
    <row r="152" spans="1:3" ht="21.75">
      <c r="A152" s="137" t="s">
        <v>193</v>
      </c>
      <c r="B152" s="142"/>
      <c r="C152" s="133"/>
    </row>
    <row r="153" spans="1:3" ht="21.75">
      <c r="A153" s="143"/>
      <c r="B153" s="144"/>
      <c r="C153" s="145">
        <v>0</v>
      </c>
    </row>
    <row r="154" spans="1:3" ht="21.75">
      <c r="A154" s="137" t="s">
        <v>195</v>
      </c>
      <c r="B154" s="148"/>
      <c r="C154" s="146"/>
    </row>
    <row r="155" spans="1:3" ht="21.75">
      <c r="A155" s="137" t="s">
        <v>236</v>
      </c>
      <c r="B155" s="148"/>
      <c r="C155" s="146">
        <v>0</v>
      </c>
    </row>
    <row r="156" spans="1:3" ht="21.75">
      <c r="A156" s="149" t="s">
        <v>196</v>
      </c>
      <c r="B156" s="148"/>
      <c r="C156" s="133"/>
    </row>
    <row r="157" spans="1:3" s="247" customFormat="1" ht="21.75">
      <c r="A157" s="149"/>
      <c r="B157" s="248"/>
      <c r="C157" s="134"/>
    </row>
    <row r="158" spans="1:3" s="247" customFormat="1" ht="21.75">
      <c r="A158" s="249" t="s">
        <v>246</v>
      </c>
      <c r="B158" s="248">
        <v>174595.52</v>
      </c>
      <c r="C158" s="134"/>
    </row>
    <row r="159" spans="1:3" s="247" customFormat="1" ht="21.75">
      <c r="A159" s="249" t="s">
        <v>248</v>
      </c>
      <c r="B159" s="248">
        <v>145621.9</v>
      </c>
      <c r="C159" s="134"/>
    </row>
    <row r="160" spans="1:3" s="247" customFormat="1" ht="21.75">
      <c r="A160" s="249" t="s">
        <v>247</v>
      </c>
      <c r="B160" s="248">
        <v>360787.25</v>
      </c>
      <c r="C160" s="134"/>
    </row>
    <row r="161" spans="1:3" s="247" customFormat="1" ht="21.75">
      <c r="A161" s="249" t="s">
        <v>249</v>
      </c>
      <c r="B161" s="248">
        <v>1936.07</v>
      </c>
      <c r="C161" s="250">
        <f>B158+B159+B160+B161</f>
        <v>682940.73999999987</v>
      </c>
    </row>
    <row r="162" spans="1:3" ht="23.25">
      <c r="A162" s="150" t="s">
        <v>245</v>
      </c>
      <c r="B162" s="151"/>
      <c r="C162" s="157">
        <f>C149-C161</f>
        <v>0</v>
      </c>
    </row>
    <row r="163" spans="1:3" ht="21">
      <c r="A163" s="129" t="s">
        <v>197</v>
      </c>
      <c r="B163" s="152" t="s">
        <v>198</v>
      </c>
      <c r="C163" s="129"/>
    </row>
    <row r="164" spans="1:3" ht="21">
      <c r="A164" s="140"/>
      <c r="B164" s="153"/>
      <c r="C164" s="140"/>
    </row>
    <row r="165" spans="1:3" ht="21">
      <c r="A165" s="154" t="s">
        <v>241</v>
      </c>
      <c r="B165" s="154" t="s">
        <v>241</v>
      </c>
      <c r="C165" s="140"/>
    </row>
    <row r="166" spans="1:3" ht="21">
      <c r="A166" s="150" t="s">
        <v>199</v>
      </c>
      <c r="B166" s="155" t="s">
        <v>200</v>
      </c>
      <c r="C166" s="150"/>
    </row>
    <row r="167" spans="1:3" ht="21">
      <c r="A167" s="140"/>
      <c r="B167" s="140"/>
      <c r="C167" s="140"/>
    </row>
    <row r="168" spans="1:3" ht="21">
      <c r="A168" s="140"/>
      <c r="B168" s="140"/>
      <c r="C168" s="140"/>
    </row>
    <row r="169" spans="1:3" ht="21.75">
      <c r="A169" s="128"/>
      <c r="B169" s="128"/>
      <c r="C169" s="128"/>
    </row>
    <row r="170" spans="1:3">
      <c r="A170" s="164" t="s">
        <v>201</v>
      </c>
      <c r="B170" s="164" t="s">
        <v>212</v>
      </c>
      <c r="C170" s="164"/>
    </row>
    <row r="171" spans="1:3">
      <c r="A171" s="164" t="s">
        <v>210</v>
      </c>
      <c r="B171" s="164" t="s">
        <v>213</v>
      </c>
      <c r="C171" s="164"/>
    </row>
    <row r="172" spans="1:3">
      <c r="A172" s="164" t="s">
        <v>211</v>
      </c>
      <c r="B172" s="164" t="s">
        <v>214</v>
      </c>
      <c r="C172" s="164"/>
    </row>
    <row r="173" spans="1:3">
      <c r="A173" s="164"/>
      <c r="B173" s="164"/>
      <c r="C173" s="164"/>
    </row>
    <row r="174" spans="1:3">
      <c r="A174" s="164"/>
      <c r="B174" s="164"/>
      <c r="C174" s="164"/>
    </row>
    <row r="175" spans="1:3">
      <c r="A175" s="164"/>
      <c r="B175" s="164" t="s">
        <v>212</v>
      </c>
      <c r="C175" s="164"/>
    </row>
    <row r="176" spans="1:3">
      <c r="A176" s="164"/>
      <c r="B176" s="164" t="s">
        <v>215</v>
      </c>
      <c r="C176" s="164"/>
    </row>
    <row r="177" spans="1:3">
      <c r="A177" s="164"/>
      <c r="B177" s="164" t="s">
        <v>216</v>
      </c>
      <c r="C177" s="164"/>
    </row>
    <row r="178" spans="1:3">
      <c r="A178" s="247"/>
      <c r="B178" s="247"/>
      <c r="C178" s="247"/>
    </row>
    <row r="179" spans="1:3">
      <c r="A179" s="247"/>
      <c r="B179" s="247"/>
      <c r="C179" s="247"/>
    </row>
    <row r="180" spans="1:3">
      <c r="A180" s="247"/>
      <c r="B180" s="247"/>
      <c r="C180" s="247"/>
    </row>
    <row r="181" spans="1:3">
      <c r="A181" s="247"/>
      <c r="B181" s="247"/>
      <c r="C181" s="247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workbookViewId="0">
      <selection activeCell="D56" sqref="D56"/>
    </sheetView>
  </sheetViews>
  <sheetFormatPr defaultColWidth="36.625" defaultRowHeight="14.25"/>
  <cols>
    <col min="1" max="1" width="47.5" style="126" customWidth="1"/>
    <col min="2" max="2" width="12.375" style="126" customWidth="1"/>
    <col min="3" max="4" width="14.375" style="127" customWidth="1"/>
    <col min="5" max="16384" width="36.625" style="126"/>
  </cols>
  <sheetData>
    <row r="1" spans="1:7" s="103" customFormat="1" ht="26.25">
      <c r="A1" s="375" t="s">
        <v>157</v>
      </c>
      <c r="B1" s="375"/>
      <c r="C1" s="375"/>
      <c r="D1" s="375"/>
      <c r="E1" s="102"/>
      <c r="G1" s="104"/>
    </row>
    <row r="2" spans="1:7" s="103" customFormat="1" ht="26.25">
      <c r="A2" s="375" t="s">
        <v>186</v>
      </c>
      <c r="B2" s="375"/>
      <c r="C2" s="375"/>
      <c r="D2" s="375"/>
      <c r="E2" s="102"/>
      <c r="G2" s="104"/>
    </row>
    <row r="3" spans="1:7" s="103" customFormat="1" ht="26.25">
      <c r="A3" s="375" t="s">
        <v>289</v>
      </c>
      <c r="B3" s="375"/>
      <c r="C3" s="375"/>
      <c r="D3" s="375"/>
      <c r="E3" s="102"/>
      <c r="G3" s="104"/>
    </row>
    <row r="4" spans="1:7" s="103" customFormat="1" ht="27" thickBot="1">
      <c r="A4" s="375" t="s">
        <v>315</v>
      </c>
      <c r="B4" s="375"/>
      <c r="C4" s="375"/>
      <c r="D4" s="375"/>
      <c r="E4" s="102"/>
      <c r="G4" s="104"/>
    </row>
    <row r="5" spans="1:7" s="103" customFormat="1" ht="27" thickBot="1">
      <c r="A5" s="182" t="s">
        <v>3</v>
      </c>
      <c r="B5" s="182" t="s">
        <v>4</v>
      </c>
      <c r="C5" s="183" t="s">
        <v>164</v>
      </c>
      <c r="D5" s="183" t="s">
        <v>165</v>
      </c>
      <c r="E5" s="102"/>
      <c r="F5" s="105"/>
      <c r="G5" s="105"/>
    </row>
    <row r="6" spans="1:7" s="103" customFormat="1" ht="26.25">
      <c r="A6" s="184" t="s">
        <v>166</v>
      </c>
      <c r="B6" s="185" t="s">
        <v>259</v>
      </c>
      <c r="C6" s="186">
        <v>0</v>
      </c>
      <c r="D6" s="186"/>
      <c r="E6" s="102"/>
      <c r="G6" s="104"/>
    </row>
    <row r="7" spans="1:7" s="103" customFormat="1" ht="26.25">
      <c r="A7" s="187" t="s">
        <v>166</v>
      </c>
      <c r="B7" s="188"/>
      <c r="C7" s="189">
        <v>0</v>
      </c>
      <c r="D7" s="189"/>
      <c r="E7" s="102"/>
      <c r="G7" s="104"/>
    </row>
    <row r="8" spans="1:7" s="103" customFormat="1" ht="26.25">
      <c r="A8" s="190" t="s">
        <v>167</v>
      </c>
      <c r="B8" s="191"/>
      <c r="C8" s="192"/>
      <c r="D8" s="192"/>
      <c r="E8" s="102"/>
      <c r="F8" s="105"/>
      <c r="G8" s="105"/>
    </row>
    <row r="9" spans="1:7" s="103" customFormat="1" ht="26.25">
      <c r="A9" s="193" t="s">
        <v>168</v>
      </c>
      <c r="B9" s="194" t="s">
        <v>260</v>
      </c>
      <c r="C9" s="195">
        <v>5642412</v>
      </c>
      <c r="D9" s="195"/>
      <c r="E9" s="102"/>
      <c r="G9" s="104"/>
    </row>
    <row r="10" spans="1:7" s="103" customFormat="1" ht="26.25">
      <c r="A10" s="190" t="s">
        <v>169</v>
      </c>
      <c r="B10" s="191"/>
      <c r="C10" s="192"/>
      <c r="D10" s="192"/>
      <c r="E10" s="102"/>
      <c r="F10" s="105"/>
      <c r="G10" s="105"/>
    </row>
    <row r="11" spans="1:7" s="103" customFormat="1" ht="26.25">
      <c r="A11" s="193" t="s">
        <v>170</v>
      </c>
      <c r="B11" s="194" t="s">
        <v>260</v>
      </c>
      <c r="C11" s="195">
        <v>31888034.050000001</v>
      </c>
      <c r="D11" s="195"/>
      <c r="E11" s="102"/>
      <c r="F11" s="106">
        <f>C9+C11+C12</f>
        <v>38148867.009999998</v>
      </c>
      <c r="G11" s="105"/>
    </row>
    <row r="12" spans="1:7" s="103" customFormat="1" ht="26.25">
      <c r="A12" s="193" t="s">
        <v>171</v>
      </c>
      <c r="B12" s="194" t="s">
        <v>260</v>
      </c>
      <c r="C12" s="195">
        <v>618420.96</v>
      </c>
      <c r="D12" s="195"/>
      <c r="E12" s="102"/>
      <c r="G12" s="107"/>
    </row>
    <row r="13" spans="1:7" s="103" customFormat="1" ht="26.25">
      <c r="A13" s="193" t="s">
        <v>172</v>
      </c>
      <c r="B13" s="194" t="s">
        <v>261</v>
      </c>
      <c r="C13" s="195">
        <v>0</v>
      </c>
      <c r="D13" s="195" t="s">
        <v>173</v>
      </c>
      <c r="E13" s="102"/>
      <c r="F13" s="108"/>
      <c r="G13" s="104"/>
    </row>
    <row r="14" spans="1:7" s="103" customFormat="1" ht="26.25">
      <c r="A14" s="193" t="s">
        <v>174</v>
      </c>
      <c r="B14" s="194" t="s">
        <v>262</v>
      </c>
      <c r="C14" s="195">
        <v>0</v>
      </c>
      <c r="D14" s="195" t="s">
        <v>173</v>
      </c>
      <c r="E14" s="102"/>
      <c r="F14" s="108"/>
      <c r="G14" s="104"/>
    </row>
    <row r="15" spans="1:7" s="103" customFormat="1" ht="26.25">
      <c r="A15" s="193" t="s">
        <v>175</v>
      </c>
      <c r="B15" s="194" t="s">
        <v>263</v>
      </c>
      <c r="C15" s="195">
        <v>21600</v>
      </c>
      <c r="D15" s="195" t="s">
        <v>176</v>
      </c>
      <c r="E15" s="102"/>
      <c r="F15" s="108" t="s">
        <v>177</v>
      </c>
      <c r="G15" s="104"/>
    </row>
    <row r="16" spans="1:7" s="103" customFormat="1" ht="26.25">
      <c r="A16" s="193" t="s">
        <v>178</v>
      </c>
      <c r="B16" s="194" t="s">
        <v>264</v>
      </c>
      <c r="C16" s="195">
        <v>200000</v>
      </c>
      <c r="D16" s="195"/>
      <c r="E16" s="102"/>
      <c r="F16" s="108"/>
      <c r="G16" s="104"/>
    </row>
    <row r="17" spans="1:8" s="103" customFormat="1" ht="26.25">
      <c r="A17" s="193" t="s">
        <v>237</v>
      </c>
      <c r="B17" s="194"/>
      <c r="C17" s="195">
        <v>0</v>
      </c>
      <c r="D17" s="195"/>
      <c r="E17" s="102"/>
      <c r="F17" s="108"/>
      <c r="G17" s="104"/>
    </row>
    <row r="18" spans="1:8" s="103" customFormat="1" ht="26.25">
      <c r="A18" s="193" t="s">
        <v>36</v>
      </c>
      <c r="B18" s="194" t="s">
        <v>265</v>
      </c>
      <c r="C18" s="195"/>
      <c r="D18" s="195">
        <v>184380.9</v>
      </c>
      <c r="E18" s="102"/>
      <c r="F18" s="107"/>
      <c r="G18" s="107"/>
      <c r="H18" s="104"/>
    </row>
    <row r="19" spans="1:8" s="103" customFormat="1" ht="26.25">
      <c r="A19" s="193" t="s">
        <v>204</v>
      </c>
      <c r="B19" s="194" t="s">
        <v>266</v>
      </c>
      <c r="C19" s="195"/>
      <c r="D19" s="195">
        <v>3585.35</v>
      </c>
      <c r="E19" s="102"/>
      <c r="F19" s="108"/>
      <c r="G19" s="108"/>
    </row>
    <row r="20" spans="1:8" s="103" customFormat="1" ht="26.25">
      <c r="A20" s="193" t="s">
        <v>205</v>
      </c>
      <c r="B20" s="194" t="s">
        <v>267</v>
      </c>
      <c r="C20" s="195"/>
      <c r="D20" s="195">
        <v>4007.59</v>
      </c>
      <c r="E20" s="102"/>
      <c r="F20" s="109"/>
      <c r="G20" s="108"/>
    </row>
    <row r="21" spans="1:8" s="103" customFormat="1" ht="26.25">
      <c r="A21" s="193" t="s">
        <v>39</v>
      </c>
      <c r="B21" s="194" t="s">
        <v>268</v>
      </c>
      <c r="C21" s="195"/>
      <c r="D21" s="195">
        <v>284647.59999999998</v>
      </c>
      <c r="E21" s="102"/>
      <c r="F21" s="109"/>
      <c r="G21" s="108"/>
    </row>
    <row r="22" spans="1:8" s="103" customFormat="1" ht="26.25">
      <c r="A22" s="193" t="s">
        <v>38</v>
      </c>
      <c r="B22" s="194" t="s">
        <v>269</v>
      </c>
      <c r="C22" s="195"/>
      <c r="D22" s="195" t="s">
        <v>235</v>
      </c>
      <c r="E22" s="102"/>
      <c r="F22" s="109"/>
      <c r="G22" s="108"/>
    </row>
    <row r="23" spans="1:8" s="103" customFormat="1" ht="26.25">
      <c r="A23" s="193" t="s">
        <v>226</v>
      </c>
      <c r="B23" s="194" t="s">
        <v>270</v>
      </c>
      <c r="C23" s="195"/>
      <c r="D23" s="195">
        <v>233270</v>
      </c>
      <c r="E23" s="102"/>
      <c r="F23" s="109"/>
      <c r="G23" s="108"/>
    </row>
    <row r="24" spans="1:8" s="103" customFormat="1" ht="26.25">
      <c r="A24" s="193" t="s">
        <v>271</v>
      </c>
      <c r="B24" s="194" t="s">
        <v>270</v>
      </c>
      <c r="C24" s="195"/>
      <c r="D24" s="195">
        <v>5762</v>
      </c>
      <c r="E24" s="102"/>
      <c r="F24" s="109"/>
      <c r="G24" s="108"/>
    </row>
    <row r="25" spans="1:8" s="103" customFormat="1" ht="26.25">
      <c r="A25" s="193" t="s">
        <v>23</v>
      </c>
      <c r="B25" s="194" t="s">
        <v>272</v>
      </c>
      <c r="C25" s="195"/>
      <c r="D25" s="195">
        <v>7800</v>
      </c>
      <c r="E25" s="102"/>
      <c r="F25" s="109"/>
      <c r="G25" s="108"/>
    </row>
    <row r="26" spans="1:8" s="103" customFormat="1" ht="26.25">
      <c r="A26" s="193" t="s">
        <v>227</v>
      </c>
      <c r="B26" s="194" t="s">
        <v>270</v>
      </c>
      <c r="C26" s="195"/>
      <c r="D26" s="195">
        <v>75096</v>
      </c>
      <c r="E26" s="102"/>
      <c r="F26" s="110"/>
      <c r="G26" s="108"/>
    </row>
    <row r="27" spans="1:8" s="103" customFormat="1" ht="26.25">
      <c r="A27" s="193" t="s">
        <v>294</v>
      </c>
      <c r="B27" s="194" t="s">
        <v>270</v>
      </c>
      <c r="C27" s="195"/>
      <c r="D27" s="195">
        <v>16000</v>
      </c>
      <c r="E27" s="102"/>
      <c r="F27" s="110"/>
      <c r="G27" s="108"/>
    </row>
    <row r="28" spans="1:8" s="103" customFormat="1" ht="26.25">
      <c r="A28" s="193" t="s">
        <v>251</v>
      </c>
      <c r="B28" s="194" t="s">
        <v>273</v>
      </c>
      <c r="C28" s="195"/>
      <c r="D28" s="195">
        <v>818420.96</v>
      </c>
      <c r="E28" s="102"/>
      <c r="F28" s="110"/>
      <c r="G28" s="108"/>
    </row>
    <row r="29" spans="1:8" s="103" customFormat="1" ht="26.25">
      <c r="A29" s="193" t="s">
        <v>41</v>
      </c>
      <c r="B29" s="194" t="s">
        <v>274</v>
      </c>
      <c r="C29" s="195"/>
      <c r="D29" s="195">
        <v>11273407.82</v>
      </c>
      <c r="E29" s="102"/>
    </row>
    <row r="30" spans="1:8" s="103" customFormat="1" ht="26.25">
      <c r="A30" s="193" t="s">
        <v>179</v>
      </c>
      <c r="B30" s="194" t="s">
        <v>275</v>
      </c>
      <c r="C30" s="195"/>
      <c r="D30" s="195">
        <v>9167551.2699999996</v>
      </c>
      <c r="E30" s="102"/>
      <c r="F30" s="108"/>
    </row>
    <row r="31" spans="1:8" s="103" customFormat="1" ht="26.25">
      <c r="A31" s="198" t="s">
        <v>49</v>
      </c>
      <c r="B31" s="194" t="s">
        <v>276</v>
      </c>
      <c r="C31" s="195"/>
      <c r="D31" s="195">
        <v>210905.57</v>
      </c>
      <c r="E31" s="102"/>
      <c r="F31" s="108"/>
    </row>
    <row r="32" spans="1:8" s="103" customFormat="1" ht="26.25">
      <c r="A32" s="198" t="s">
        <v>50</v>
      </c>
      <c r="B32" s="194" t="s">
        <v>277</v>
      </c>
      <c r="C32" s="195"/>
      <c r="D32" s="195">
        <v>63035.63</v>
      </c>
      <c r="E32" s="102"/>
      <c r="F32" s="108"/>
    </row>
    <row r="33" spans="1:8" s="103" customFormat="1" ht="26.25">
      <c r="A33" s="198" t="s">
        <v>51</v>
      </c>
      <c r="B33" s="224" t="s">
        <v>278</v>
      </c>
      <c r="C33" s="195"/>
      <c r="D33" s="195">
        <v>7288</v>
      </c>
      <c r="E33" s="102"/>
      <c r="F33" s="108"/>
    </row>
    <row r="34" spans="1:8" s="103" customFormat="1" ht="26.25">
      <c r="A34" s="196" t="s">
        <v>53</v>
      </c>
      <c r="B34" s="197">
        <v>41210004</v>
      </c>
      <c r="C34" s="195"/>
      <c r="D34" s="195">
        <v>1658.7</v>
      </c>
      <c r="E34" s="102"/>
      <c r="F34" s="108"/>
    </row>
    <row r="35" spans="1:8" s="103" customFormat="1" ht="26.25">
      <c r="A35" s="196" t="s">
        <v>55</v>
      </c>
      <c r="B35" s="197">
        <v>41210007</v>
      </c>
      <c r="C35" s="195"/>
      <c r="D35" s="195">
        <v>2156</v>
      </c>
      <c r="E35" s="102"/>
      <c r="F35" s="108"/>
    </row>
    <row r="36" spans="1:8" s="103" customFormat="1" ht="26.25">
      <c r="A36" s="196" t="s">
        <v>160</v>
      </c>
      <c r="B36" s="223">
        <v>41210008</v>
      </c>
      <c r="C36" s="195"/>
      <c r="D36" s="195">
        <v>184350</v>
      </c>
      <c r="E36" s="102"/>
      <c r="F36" s="108"/>
    </row>
    <row r="37" spans="1:8" s="103" customFormat="1" ht="26.25">
      <c r="A37" s="196" t="s">
        <v>56</v>
      </c>
      <c r="B37" s="197">
        <v>41210029</v>
      </c>
      <c r="C37" s="195"/>
      <c r="D37" s="195">
        <v>740</v>
      </c>
      <c r="E37" s="102"/>
      <c r="F37" s="108" t="s">
        <v>181</v>
      </c>
      <c r="G37" s="110"/>
      <c r="H37" s="104"/>
    </row>
    <row r="38" spans="1:8" s="103" customFormat="1" ht="26.25">
      <c r="A38" s="196" t="s">
        <v>228</v>
      </c>
      <c r="B38" s="197">
        <v>41219999</v>
      </c>
      <c r="C38" s="195"/>
      <c r="D38" s="195">
        <v>25400</v>
      </c>
      <c r="E38" s="102"/>
      <c r="F38" s="108"/>
      <c r="G38" s="110"/>
      <c r="H38" s="104"/>
    </row>
    <row r="39" spans="1:8" s="103" customFormat="1" ht="26.25">
      <c r="A39" s="196" t="s">
        <v>58</v>
      </c>
      <c r="B39" s="197">
        <v>41220010</v>
      </c>
      <c r="C39" s="195"/>
      <c r="D39" s="195">
        <v>35718</v>
      </c>
      <c r="E39" s="102" t="s">
        <v>163</v>
      </c>
      <c r="F39" s="108"/>
      <c r="G39" s="110"/>
      <c r="H39" s="104"/>
    </row>
    <row r="40" spans="1:8" s="103" customFormat="1" ht="26.25">
      <c r="A40" s="196" t="s">
        <v>161</v>
      </c>
      <c r="B40" s="197">
        <v>41230007</v>
      </c>
      <c r="C40" s="195"/>
      <c r="D40" s="195">
        <v>660</v>
      </c>
      <c r="E40" s="102" t="s">
        <v>229</v>
      </c>
      <c r="F40" s="108" t="s">
        <v>182</v>
      </c>
      <c r="G40" s="110"/>
      <c r="H40" s="104"/>
    </row>
    <row r="41" spans="1:8" s="103" customFormat="1" ht="26.25">
      <c r="A41" s="196" t="s">
        <v>233</v>
      </c>
      <c r="B41" s="197">
        <v>41300003</v>
      </c>
      <c r="C41" s="195"/>
      <c r="D41" s="195">
        <v>107707.99</v>
      </c>
      <c r="E41" s="102"/>
      <c r="F41" s="108"/>
      <c r="G41" s="110"/>
      <c r="H41" s="104"/>
    </row>
    <row r="42" spans="1:8" s="103" customFormat="1" ht="26.25">
      <c r="A42" s="196" t="s">
        <v>64</v>
      </c>
      <c r="B42" s="197">
        <v>41500004</v>
      </c>
      <c r="C42" s="195"/>
      <c r="D42" s="195">
        <v>136500</v>
      </c>
      <c r="E42" s="102"/>
      <c r="F42" s="108"/>
      <c r="G42" s="110"/>
      <c r="H42" s="104"/>
    </row>
    <row r="43" spans="1:8" s="103" customFormat="1" ht="26.25">
      <c r="A43" s="196" t="s">
        <v>65</v>
      </c>
      <c r="B43" s="197">
        <v>41599999</v>
      </c>
      <c r="C43" s="195"/>
      <c r="D43" s="195">
        <v>183810</v>
      </c>
      <c r="E43" s="102"/>
      <c r="F43" s="108" t="s">
        <v>183</v>
      </c>
    </row>
    <row r="44" spans="1:8" s="103" customFormat="1" ht="26.25">
      <c r="A44" s="196" t="s">
        <v>238</v>
      </c>
      <c r="B44" s="197">
        <v>42100001</v>
      </c>
      <c r="C44" s="195"/>
      <c r="D44" s="195">
        <v>272014.5</v>
      </c>
      <c r="E44" s="102"/>
      <c r="F44" s="108"/>
    </row>
    <row r="45" spans="1:8" s="103" customFormat="1" ht="26.25">
      <c r="A45" s="196" t="s">
        <v>70</v>
      </c>
      <c r="B45" s="197">
        <v>42100002</v>
      </c>
      <c r="C45" s="195"/>
      <c r="D45" s="195">
        <v>7808192.8799999999</v>
      </c>
      <c r="E45" s="102"/>
      <c r="F45" s="108"/>
    </row>
    <row r="46" spans="1:8" s="103" customFormat="1" ht="26.25">
      <c r="A46" s="196" t="s">
        <v>71</v>
      </c>
      <c r="B46" s="197">
        <v>42100004</v>
      </c>
      <c r="C46" s="195"/>
      <c r="D46" s="195">
        <v>2926879.71</v>
      </c>
      <c r="E46" s="102"/>
      <c r="F46" s="108"/>
    </row>
    <row r="47" spans="1:8" s="103" customFormat="1" ht="26.25">
      <c r="A47" s="196" t="s">
        <v>72</v>
      </c>
      <c r="B47" s="197">
        <v>42100005</v>
      </c>
      <c r="C47" s="195"/>
      <c r="D47" s="195">
        <v>91279.89</v>
      </c>
      <c r="E47" s="102"/>
      <c r="F47" s="108"/>
    </row>
    <row r="48" spans="1:8" s="103" customFormat="1" ht="26.25">
      <c r="A48" s="196" t="s">
        <v>73</v>
      </c>
      <c r="B48" s="197">
        <v>42100006</v>
      </c>
      <c r="C48" s="195"/>
      <c r="D48" s="195">
        <v>0</v>
      </c>
      <c r="E48" s="102"/>
      <c r="F48" s="108"/>
    </row>
    <row r="49" spans="1:6" s="103" customFormat="1" ht="26.25">
      <c r="A49" s="196" t="s">
        <v>74</v>
      </c>
      <c r="B49" s="197">
        <v>42100007</v>
      </c>
      <c r="C49" s="195"/>
      <c r="D49" s="195">
        <v>5682803.2199999997</v>
      </c>
      <c r="E49" s="102"/>
      <c r="F49" s="108"/>
    </row>
    <row r="50" spans="1:6" s="103" customFormat="1" ht="26.25">
      <c r="A50" s="196" t="s">
        <v>231</v>
      </c>
      <c r="B50" s="197">
        <v>42100010</v>
      </c>
      <c r="C50" s="195"/>
      <c r="D50" s="195">
        <v>0</v>
      </c>
      <c r="E50" s="102"/>
      <c r="F50" s="108"/>
    </row>
    <row r="51" spans="1:6" s="103" customFormat="1" ht="26.25">
      <c r="A51" s="196" t="s">
        <v>76</v>
      </c>
      <c r="B51" s="197">
        <v>42100012</v>
      </c>
      <c r="C51" s="195"/>
      <c r="D51" s="195">
        <v>85369.31</v>
      </c>
      <c r="E51" s="102"/>
      <c r="F51" s="108"/>
    </row>
    <row r="52" spans="1:6" s="103" customFormat="1" ht="26.25">
      <c r="A52" s="196" t="s">
        <v>158</v>
      </c>
      <c r="B52" s="197">
        <v>42100013</v>
      </c>
      <c r="C52" s="195"/>
      <c r="D52" s="195">
        <v>642199.96</v>
      </c>
      <c r="E52" s="102"/>
      <c r="F52" s="108" t="s">
        <v>184</v>
      </c>
    </row>
    <row r="53" spans="1:6" s="103" customFormat="1" ht="26.25">
      <c r="A53" s="196" t="s">
        <v>77</v>
      </c>
      <c r="B53" s="197">
        <v>42100014</v>
      </c>
      <c r="C53" s="195"/>
      <c r="D53" s="195">
        <v>1278.6400000000001</v>
      </c>
      <c r="E53" s="102"/>
      <c r="F53" s="108"/>
    </row>
    <row r="54" spans="1:6" s="103" customFormat="1" ht="26.25">
      <c r="A54" s="196" t="s">
        <v>78</v>
      </c>
      <c r="B54" s="197">
        <v>42100015</v>
      </c>
      <c r="C54" s="195"/>
      <c r="D54" s="195">
        <v>693247.99</v>
      </c>
      <c r="E54" s="102"/>
      <c r="F54" s="108"/>
    </row>
    <row r="55" spans="1:6" s="103" customFormat="1" ht="26.25">
      <c r="A55" s="196" t="s">
        <v>83</v>
      </c>
      <c r="B55" s="194"/>
      <c r="C55" s="195"/>
      <c r="D55" s="195"/>
      <c r="E55" s="102"/>
    </row>
    <row r="56" spans="1:6" s="103" customFormat="1" ht="26.25">
      <c r="A56" s="196" t="s">
        <v>84</v>
      </c>
      <c r="B56" s="194" t="s">
        <v>279</v>
      </c>
      <c r="C56" s="195"/>
      <c r="D56" s="195">
        <v>25743351</v>
      </c>
      <c r="E56" s="102"/>
    </row>
    <row r="57" spans="1:6" s="103" customFormat="1" ht="26.25">
      <c r="A57" s="198" t="s">
        <v>180</v>
      </c>
      <c r="B57" s="194" t="s">
        <v>280</v>
      </c>
      <c r="C57" s="195">
        <v>10657065</v>
      </c>
      <c r="D57" s="195"/>
      <c r="E57" s="102"/>
    </row>
    <row r="58" spans="1:6" s="103" customFormat="1" ht="26.25">
      <c r="A58" s="198" t="s">
        <v>206</v>
      </c>
      <c r="B58" s="194" t="s">
        <v>281</v>
      </c>
      <c r="C58" s="195">
        <v>1926600</v>
      </c>
      <c r="D58" s="195"/>
      <c r="E58" s="102"/>
    </row>
    <row r="59" spans="1:6" s="103" customFormat="1" ht="26.25">
      <c r="A59" s="198" t="s">
        <v>207</v>
      </c>
      <c r="B59" s="194" t="s">
        <v>282</v>
      </c>
      <c r="C59" s="195">
        <v>7249379.3499999996</v>
      </c>
      <c r="D59" s="195"/>
      <c r="E59" s="102"/>
    </row>
    <row r="60" spans="1:6" s="103" customFormat="1" ht="26.25">
      <c r="A60" s="225"/>
      <c r="B60" s="214"/>
      <c r="C60" s="226"/>
      <c r="D60" s="226"/>
      <c r="E60" s="102"/>
      <c r="F60" s="108"/>
    </row>
    <row r="61" spans="1:6" s="103" customFormat="1" ht="26.25">
      <c r="A61" s="225"/>
      <c r="B61" s="214"/>
      <c r="C61" s="226"/>
      <c r="D61" s="226"/>
      <c r="E61" s="102"/>
      <c r="F61" s="108"/>
    </row>
    <row r="62" spans="1:6" s="103" customFormat="1" ht="26.25">
      <c r="A62" s="225"/>
      <c r="B62" s="214"/>
      <c r="C62" s="226"/>
      <c r="D62" s="226"/>
      <c r="E62" s="102"/>
      <c r="F62" s="108"/>
    </row>
    <row r="63" spans="1:6" s="103" customFormat="1" ht="26.25">
      <c r="A63" s="198" t="s">
        <v>28</v>
      </c>
      <c r="B63" s="194" t="s">
        <v>283</v>
      </c>
      <c r="C63" s="195">
        <v>223300</v>
      </c>
      <c r="D63" s="195"/>
      <c r="E63" s="102"/>
      <c r="F63" s="108"/>
    </row>
    <row r="64" spans="1:6" s="103" customFormat="1" ht="26.25">
      <c r="A64" s="198" t="s">
        <v>29</v>
      </c>
      <c r="B64" s="194" t="s">
        <v>284</v>
      </c>
      <c r="C64" s="195">
        <v>2375412.15</v>
      </c>
      <c r="D64" s="195"/>
      <c r="E64" s="102" t="s">
        <v>221</v>
      </c>
      <c r="F64" s="108"/>
    </row>
    <row r="65" spans="1:11" s="103" customFormat="1" ht="26.25">
      <c r="A65" s="198" t="s">
        <v>30</v>
      </c>
      <c r="B65" s="194" t="s">
        <v>285</v>
      </c>
      <c r="C65" s="195">
        <v>1533785.1</v>
      </c>
      <c r="D65" s="195"/>
      <c r="E65" s="102"/>
      <c r="F65" s="108"/>
    </row>
    <row r="66" spans="1:11" s="103" customFormat="1" ht="26.25">
      <c r="A66" s="198" t="s">
        <v>31</v>
      </c>
      <c r="B66" s="194" t="s">
        <v>286</v>
      </c>
      <c r="C66" s="195">
        <v>163293.56</v>
      </c>
      <c r="D66" s="199"/>
      <c r="E66" s="102"/>
      <c r="F66" s="108"/>
    </row>
    <row r="67" spans="1:11" s="103" customFormat="1" ht="26.25">
      <c r="A67" s="198" t="s">
        <v>32</v>
      </c>
      <c r="B67" s="194" t="s">
        <v>287</v>
      </c>
      <c r="C67" s="195">
        <v>397347.87</v>
      </c>
      <c r="D67" s="199"/>
      <c r="E67" s="102"/>
      <c r="F67" s="108"/>
    </row>
    <row r="68" spans="1:11" s="103" customFormat="1" ht="26.25">
      <c r="A68" s="198" t="s">
        <v>33</v>
      </c>
      <c r="B68" s="194" t="s">
        <v>288</v>
      </c>
      <c r="C68" s="195">
        <v>1648000</v>
      </c>
      <c r="D68" s="199"/>
      <c r="E68" s="102"/>
      <c r="F68" s="108"/>
    </row>
    <row r="69" spans="1:11" s="103" customFormat="1" ht="27" thickBot="1">
      <c r="A69" s="198" t="s">
        <v>35</v>
      </c>
      <c r="B69" s="194" t="s">
        <v>295</v>
      </c>
      <c r="C69" s="195">
        <v>2435826.44</v>
      </c>
      <c r="D69" s="293"/>
      <c r="E69" s="102"/>
      <c r="F69" s="108"/>
    </row>
    <row r="70" spans="1:11" s="103" customFormat="1" ht="27" thickBot="1">
      <c r="A70" s="200"/>
      <c r="B70" s="201"/>
      <c r="C70" s="202">
        <f>SUM(C7:C69)</f>
        <v>66980476.479999997</v>
      </c>
      <c r="D70" s="202">
        <f>SUM(D7:D69)</f>
        <v>66980476.480000004</v>
      </c>
      <c r="E70" s="111"/>
      <c r="F70" s="112"/>
      <c r="G70" s="113">
        <f>C70-D70</f>
        <v>0</v>
      </c>
      <c r="H70" s="114" t="s">
        <v>185</v>
      </c>
    </row>
    <row r="71" spans="1:11" s="103" customFormat="1" ht="27" thickTop="1">
      <c r="A71" s="203"/>
      <c r="B71" s="203"/>
      <c r="C71" s="204"/>
      <c r="D71" s="204"/>
      <c r="E71" s="102"/>
      <c r="K71" s="112"/>
    </row>
    <row r="72" spans="1:11" s="112" customFormat="1" ht="26.25">
      <c r="A72" s="111"/>
      <c r="B72" s="111"/>
      <c r="C72" s="115"/>
      <c r="D72" s="115"/>
      <c r="E72" s="102"/>
      <c r="F72" s="116"/>
      <c r="G72" s="116"/>
      <c r="H72" s="116"/>
      <c r="I72" s="103"/>
      <c r="J72" s="103"/>
      <c r="K72" s="103"/>
    </row>
    <row r="73" spans="1:11" s="112" customFormat="1" ht="26.25">
      <c r="A73" s="111"/>
      <c r="B73" s="111"/>
      <c r="C73" s="115"/>
      <c r="D73" s="115"/>
      <c r="E73" s="102"/>
      <c r="F73" s="116"/>
      <c r="G73" s="116"/>
      <c r="H73" s="116"/>
      <c r="I73" s="103"/>
      <c r="J73" s="103"/>
      <c r="K73" s="103"/>
    </row>
    <row r="74" spans="1:11" s="112" customFormat="1" ht="26.25">
      <c r="A74" s="111"/>
      <c r="B74" s="111"/>
      <c r="C74" s="115"/>
      <c r="D74" s="115"/>
      <c r="E74" s="102"/>
      <c r="F74" s="116"/>
      <c r="G74" s="116"/>
      <c r="H74" s="116"/>
      <c r="I74" s="103"/>
      <c r="J74" s="103"/>
      <c r="K74" s="103"/>
    </row>
    <row r="75" spans="1:11" s="103" customFormat="1" ht="26.25">
      <c r="A75" s="164" t="s">
        <v>217</v>
      </c>
      <c r="B75" s="164" t="s">
        <v>218</v>
      </c>
      <c r="C75" s="164"/>
      <c r="D75" s="168"/>
      <c r="E75" s="102"/>
      <c r="F75" s="116"/>
      <c r="G75" s="116"/>
      <c r="H75" s="116"/>
      <c r="I75" s="116"/>
      <c r="J75" s="116"/>
    </row>
    <row r="76" spans="1:11" s="103" customFormat="1" ht="23.25">
      <c r="A76" s="164" t="s">
        <v>202</v>
      </c>
      <c r="B76" s="164" t="s">
        <v>213</v>
      </c>
      <c r="C76" s="164"/>
      <c r="D76" s="168"/>
      <c r="E76" s="116"/>
      <c r="F76" s="116"/>
      <c r="G76" s="116"/>
      <c r="H76" s="116"/>
      <c r="I76" s="116"/>
      <c r="J76" s="116"/>
      <c r="K76" s="116"/>
    </row>
    <row r="77" spans="1:11" s="116" customFormat="1" ht="23.25">
      <c r="A77" s="164" t="s">
        <v>203</v>
      </c>
      <c r="B77" s="164" t="s">
        <v>214</v>
      </c>
      <c r="C77" s="164"/>
      <c r="D77" s="169"/>
      <c r="F77" s="118"/>
      <c r="G77" s="118"/>
      <c r="H77" s="118"/>
    </row>
    <row r="78" spans="1:11" s="116" customFormat="1" ht="23.25">
      <c r="A78" s="164"/>
      <c r="B78" s="164"/>
      <c r="C78" s="164"/>
      <c r="D78" s="168"/>
      <c r="E78" s="118"/>
      <c r="F78" s="118"/>
      <c r="G78" s="118"/>
      <c r="H78" s="118"/>
      <c r="I78" s="118"/>
      <c r="J78" s="118"/>
    </row>
    <row r="79" spans="1:11" s="116" customFormat="1" ht="23.25">
      <c r="A79" s="164"/>
      <c r="B79" s="164"/>
      <c r="C79" s="164"/>
      <c r="D79" s="169"/>
      <c r="E79" s="118"/>
      <c r="F79" s="118"/>
      <c r="G79" s="118"/>
      <c r="H79" s="118"/>
      <c r="I79" s="118"/>
      <c r="J79" s="118"/>
      <c r="K79" s="118"/>
    </row>
    <row r="80" spans="1:11" s="118" customFormat="1" ht="24" customHeight="1">
      <c r="A80" s="164"/>
      <c r="B80" s="164" t="s">
        <v>219</v>
      </c>
      <c r="C80" s="164"/>
      <c r="D80" s="169"/>
      <c r="H80" s="121"/>
    </row>
    <row r="81" spans="1:11" s="118" customFormat="1" ht="24" customHeight="1">
      <c r="A81" s="164"/>
      <c r="B81" s="164" t="s">
        <v>215</v>
      </c>
      <c r="C81" s="164"/>
      <c r="D81" s="169"/>
    </row>
    <row r="82" spans="1:11" s="118" customFormat="1" ht="24" customHeight="1">
      <c r="A82" s="164"/>
      <c r="B82" s="164" t="s">
        <v>216</v>
      </c>
      <c r="C82" s="164"/>
      <c r="D82" s="169"/>
    </row>
    <row r="83" spans="1:11" s="118" customFormat="1" ht="18">
      <c r="C83" s="119"/>
      <c r="D83" s="119"/>
    </row>
    <row r="84" spans="1:11" s="118" customFormat="1" ht="18">
      <c r="C84" s="119"/>
      <c r="D84" s="119"/>
    </row>
    <row r="85" spans="1:11" s="118" customFormat="1" ht="18">
      <c r="C85" s="119"/>
      <c r="D85" s="119"/>
    </row>
    <row r="86" spans="1:11" s="118" customFormat="1" ht="21">
      <c r="C86" s="119"/>
      <c r="D86" s="119"/>
      <c r="E86" s="122"/>
      <c r="F86" s="122"/>
      <c r="G86" s="122"/>
      <c r="H86" s="122"/>
    </row>
    <row r="87" spans="1:11" s="118" customFormat="1" ht="23.25">
      <c r="B87" s="123"/>
      <c r="C87" s="119"/>
      <c r="D87" s="119"/>
      <c r="E87" s="122"/>
      <c r="F87" s="122"/>
      <c r="G87" s="122"/>
      <c r="H87" s="122"/>
      <c r="I87" s="122"/>
      <c r="J87" s="122"/>
    </row>
    <row r="88" spans="1:11" s="118" customFormat="1" ht="23.25">
      <c r="A88" s="122"/>
      <c r="B88" s="124"/>
      <c r="C88" s="125"/>
      <c r="D88" s="125"/>
      <c r="E88" s="122"/>
      <c r="F88" s="122"/>
      <c r="G88" s="122"/>
      <c r="H88" s="122"/>
      <c r="I88" s="122"/>
      <c r="J88" s="122"/>
      <c r="K88" s="122"/>
    </row>
    <row r="89" spans="1:11" s="118" customFormat="1" ht="23.25">
      <c r="A89" s="116"/>
      <c r="B89" s="116"/>
      <c r="C89" s="120"/>
      <c r="D89" s="120"/>
      <c r="E89" s="116"/>
      <c r="F89" s="116"/>
      <c r="G89" s="116"/>
      <c r="H89" s="116"/>
      <c r="I89" s="116"/>
      <c r="J89" s="116"/>
      <c r="K89" s="116"/>
    </row>
    <row r="90" spans="1:11" s="116" customFormat="1" ht="23.25">
      <c r="C90" s="120"/>
      <c r="D90" s="120"/>
      <c r="E90" s="118"/>
      <c r="F90" s="118"/>
      <c r="G90" s="118"/>
      <c r="H90" s="118"/>
    </row>
    <row r="91" spans="1:11" s="116" customFormat="1" ht="23.25">
      <c r="C91" s="120"/>
      <c r="D91" s="120"/>
      <c r="E91" s="118"/>
      <c r="F91" s="118"/>
      <c r="G91" s="118"/>
      <c r="H91" s="118"/>
      <c r="I91" s="118"/>
      <c r="J91" s="118"/>
    </row>
    <row r="92" spans="1:11" s="116" customFormat="1" ht="23.25">
      <c r="A92" s="118"/>
      <c r="B92" s="118"/>
      <c r="C92" s="119"/>
      <c r="D92" s="119"/>
      <c r="E92" s="118"/>
      <c r="F92" s="118"/>
      <c r="G92" s="118"/>
      <c r="H92" s="118"/>
      <c r="I92" s="118"/>
      <c r="J92" s="118"/>
      <c r="K92" s="118"/>
    </row>
    <row r="93" spans="1:11" s="118" customFormat="1" ht="18">
      <c r="C93" s="119"/>
      <c r="D93" s="119"/>
    </row>
    <row r="94" spans="1:11" s="118" customFormat="1" ht="18">
      <c r="C94" s="119"/>
      <c r="D94" s="119"/>
    </row>
    <row r="95" spans="1:11" s="118" customFormat="1" ht="18">
      <c r="C95" s="119"/>
      <c r="D95" s="119"/>
    </row>
    <row r="96" spans="1:11" s="118" customFormat="1" ht="18">
      <c r="C96" s="119"/>
      <c r="D96" s="119"/>
    </row>
    <row r="97" spans="1:11" s="118" customFormat="1" ht="18">
      <c r="C97" s="119"/>
      <c r="D97" s="119"/>
    </row>
    <row r="98" spans="1:11" s="118" customFormat="1" ht="18">
      <c r="C98" s="119"/>
      <c r="D98" s="119"/>
    </row>
    <row r="99" spans="1:11" s="118" customFormat="1" ht="26.25">
      <c r="A99" s="111"/>
      <c r="B99" s="111"/>
      <c r="C99" s="115"/>
      <c r="D99" s="115"/>
      <c r="E99" s="102"/>
      <c r="F99" s="126"/>
      <c r="G99" s="126"/>
      <c r="H99" s="126"/>
    </row>
    <row r="100" spans="1:11" s="118" customFormat="1" ht="26.25">
      <c r="A100" s="102"/>
      <c r="B100" s="102"/>
      <c r="C100" s="117"/>
      <c r="D100" s="117"/>
      <c r="E100" s="102"/>
      <c r="F100" s="126"/>
      <c r="G100" s="126"/>
      <c r="H100" s="126"/>
      <c r="I100" s="126"/>
      <c r="J100" s="126"/>
    </row>
    <row r="101" spans="1:11" s="118" customFormat="1" ht="26.25">
      <c r="A101" s="102"/>
      <c r="B101" s="102"/>
      <c r="C101" s="117"/>
      <c r="D101" s="117"/>
      <c r="E101" s="116"/>
      <c r="F101" s="126"/>
      <c r="G101" s="126"/>
      <c r="H101" s="126"/>
      <c r="I101" s="126"/>
      <c r="J101" s="126"/>
      <c r="K101" s="126"/>
    </row>
    <row r="102" spans="1:11" ht="23.25">
      <c r="A102" s="116"/>
      <c r="B102" s="116"/>
      <c r="C102" s="120"/>
      <c r="D102" s="120"/>
      <c r="E102" s="116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J11" sqref="J11"/>
    </sheetView>
  </sheetViews>
  <sheetFormatPr defaultRowHeight="21"/>
  <cols>
    <col min="1" max="1" width="16.875" style="62" customWidth="1"/>
    <col min="2" max="2" width="19.625" style="62" customWidth="1"/>
    <col min="3" max="3" width="38.75" style="62" customWidth="1"/>
    <col min="4" max="4" width="14.625" style="62" customWidth="1"/>
    <col min="5" max="5" width="11.375" style="62" customWidth="1"/>
    <col min="6" max="6" width="10.25" style="62" customWidth="1"/>
    <col min="7" max="7" width="10.875" style="62" customWidth="1"/>
    <col min="8" max="8" width="10.375" style="62" customWidth="1"/>
    <col min="9" max="16384" width="9" style="62"/>
  </cols>
  <sheetData>
    <row r="1" spans="1:8">
      <c r="A1" s="381" t="s">
        <v>0</v>
      </c>
      <c r="B1" s="381"/>
      <c r="C1" s="381"/>
      <c r="D1" s="381"/>
      <c r="E1" s="381"/>
      <c r="F1" s="381"/>
      <c r="G1" s="381"/>
      <c r="H1" s="381"/>
    </row>
    <row r="2" spans="1:8">
      <c r="A2" s="381" t="s">
        <v>129</v>
      </c>
      <c r="B2" s="381"/>
      <c r="C2" s="381"/>
      <c r="D2" s="381"/>
      <c r="E2" s="381"/>
      <c r="F2" s="381"/>
      <c r="G2" s="381"/>
      <c r="H2" s="381"/>
    </row>
    <row r="3" spans="1:8">
      <c r="A3" s="381" t="s">
        <v>257</v>
      </c>
      <c r="B3" s="381"/>
      <c r="C3" s="381"/>
      <c r="D3" s="381"/>
      <c r="E3" s="381"/>
      <c r="F3" s="381"/>
      <c r="G3" s="381"/>
      <c r="H3" s="381"/>
    </row>
    <row r="4" spans="1:8">
      <c r="A4" s="382" t="s">
        <v>156</v>
      </c>
      <c r="B4" s="382"/>
      <c r="C4" s="382"/>
      <c r="D4" s="382"/>
      <c r="E4" s="382"/>
      <c r="F4" s="382"/>
      <c r="G4" s="382"/>
      <c r="H4" s="382"/>
    </row>
    <row r="5" spans="1:8">
      <c r="A5" s="376" t="s">
        <v>103</v>
      </c>
      <c r="B5" s="376" t="s">
        <v>104</v>
      </c>
      <c r="C5" s="376" t="s">
        <v>105</v>
      </c>
      <c r="D5" s="63" t="s">
        <v>117</v>
      </c>
      <c r="E5" s="376" t="s">
        <v>118</v>
      </c>
      <c r="F5" s="376" t="s">
        <v>119</v>
      </c>
      <c r="G5" s="376" t="s">
        <v>120</v>
      </c>
      <c r="H5" s="376" t="s">
        <v>121</v>
      </c>
    </row>
    <row r="6" spans="1:8">
      <c r="A6" s="377"/>
      <c r="B6" s="377"/>
      <c r="C6" s="377"/>
      <c r="D6" s="64" t="s">
        <v>122</v>
      </c>
      <c r="E6" s="377"/>
      <c r="F6" s="377"/>
      <c r="G6" s="377"/>
      <c r="H6" s="377"/>
    </row>
    <row r="7" spans="1:8">
      <c r="A7" s="65" t="s">
        <v>123</v>
      </c>
      <c r="B7" s="65" t="s">
        <v>113</v>
      </c>
      <c r="C7" s="65" t="s">
        <v>124</v>
      </c>
      <c r="D7" s="66">
        <v>34000</v>
      </c>
      <c r="E7" s="66">
        <v>34000</v>
      </c>
      <c r="F7" s="67">
        <v>34000</v>
      </c>
      <c r="G7" s="66">
        <f>SUM(E7-F7)</f>
        <v>0</v>
      </c>
      <c r="H7" s="66"/>
    </row>
    <row r="8" spans="1:8">
      <c r="A8" s="65" t="s">
        <v>123</v>
      </c>
      <c r="B8" s="65" t="s">
        <v>113</v>
      </c>
      <c r="C8" s="68" t="s">
        <v>146</v>
      </c>
      <c r="D8" s="69">
        <v>365000</v>
      </c>
      <c r="E8" s="69">
        <v>365000</v>
      </c>
      <c r="F8" s="70">
        <v>365000</v>
      </c>
      <c r="G8" s="66">
        <f>SUM(E8-F8)</f>
        <v>0</v>
      </c>
      <c r="H8" s="69"/>
    </row>
    <row r="9" spans="1:8">
      <c r="A9" s="65" t="s">
        <v>123</v>
      </c>
      <c r="B9" s="65" t="s">
        <v>113</v>
      </c>
      <c r="C9" s="68" t="s">
        <v>125</v>
      </c>
      <c r="D9" s="69">
        <v>628000</v>
      </c>
      <c r="E9" s="69">
        <v>628000</v>
      </c>
      <c r="F9" s="70">
        <v>628000</v>
      </c>
      <c r="G9" s="66">
        <f t="shared" ref="G9:G10" si="0">SUM(E9-F9)</f>
        <v>0</v>
      </c>
      <c r="H9" s="69"/>
    </row>
    <row r="10" spans="1:8">
      <c r="A10" s="65" t="s">
        <v>123</v>
      </c>
      <c r="B10" s="65" t="s">
        <v>113</v>
      </c>
      <c r="C10" s="68" t="s">
        <v>147</v>
      </c>
      <c r="D10" s="69">
        <v>497800</v>
      </c>
      <c r="E10" s="69">
        <v>497800</v>
      </c>
      <c r="F10" s="70">
        <v>0</v>
      </c>
      <c r="G10" s="66">
        <f t="shared" si="0"/>
        <v>497800</v>
      </c>
      <c r="H10" s="69"/>
    </row>
    <row r="11" spans="1:8">
      <c r="A11" s="65" t="s">
        <v>123</v>
      </c>
      <c r="B11" s="65" t="s">
        <v>113</v>
      </c>
      <c r="C11" s="68" t="s">
        <v>148</v>
      </c>
      <c r="D11" s="69">
        <v>560000</v>
      </c>
      <c r="E11" s="69">
        <v>560000</v>
      </c>
      <c r="F11" s="70">
        <v>0</v>
      </c>
      <c r="G11" s="66">
        <f>SUM(E11-F11)</f>
        <v>560000</v>
      </c>
      <c r="H11" s="69"/>
    </row>
    <row r="12" spans="1:8">
      <c r="A12" s="68"/>
      <c r="B12" s="68"/>
      <c r="C12" s="68" t="s">
        <v>149</v>
      </c>
      <c r="D12" s="69"/>
      <c r="E12" s="69"/>
      <c r="F12" s="70"/>
      <c r="G12" s="69"/>
      <c r="H12" s="69"/>
    </row>
    <row r="13" spans="1:8">
      <c r="A13" s="65" t="s">
        <v>123</v>
      </c>
      <c r="B13" s="65" t="s">
        <v>113</v>
      </c>
      <c r="C13" s="68" t="s">
        <v>150</v>
      </c>
      <c r="D13" s="69">
        <v>560000</v>
      </c>
      <c r="E13" s="69">
        <v>560000</v>
      </c>
      <c r="F13" s="70">
        <v>0</v>
      </c>
      <c r="G13" s="66">
        <f>SUM(E13-F13)</f>
        <v>560000</v>
      </c>
      <c r="H13" s="69"/>
    </row>
    <row r="14" spans="1:8">
      <c r="A14" s="65" t="s">
        <v>123</v>
      </c>
      <c r="B14" s="65" t="s">
        <v>113</v>
      </c>
      <c r="C14" s="68" t="s">
        <v>126</v>
      </c>
      <c r="D14" s="69">
        <v>560000</v>
      </c>
      <c r="E14" s="69">
        <v>560000</v>
      </c>
      <c r="F14" s="70">
        <v>0</v>
      </c>
      <c r="G14" s="66">
        <f t="shared" ref="G14:G16" si="1">SUM(E14-F14)</f>
        <v>560000</v>
      </c>
      <c r="H14" s="69"/>
    </row>
    <row r="15" spans="1:8">
      <c r="A15" s="65" t="s">
        <v>123</v>
      </c>
      <c r="B15" s="65" t="s">
        <v>113</v>
      </c>
      <c r="C15" s="71" t="s">
        <v>127</v>
      </c>
      <c r="D15" s="72">
        <v>280000</v>
      </c>
      <c r="E15" s="72">
        <v>280000</v>
      </c>
      <c r="F15" s="73">
        <v>0</v>
      </c>
      <c r="G15" s="66">
        <f t="shared" si="1"/>
        <v>280000</v>
      </c>
      <c r="H15" s="72"/>
    </row>
    <row r="16" spans="1:8">
      <c r="A16" s="65" t="s">
        <v>123</v>
      </c>
      <c r="B16" s="65" t="s">
        <v>113</v>
      </c>
      <c r="C16" s="71" t="s">
        <v>151</v>
      </c>
      <c r="D16" s="72">
        <v>961000</v>
      </c>
      <c r="E16" s="72">
        <v>961000</v>
      </c>
      <c r="F16" s="73">
        <v>0</v>
      </c>
      <c r="G16" s="66">
        <f t="shared" si="1"/>
        <v>961000</v>
      </c>
      <c r="H16" s="72"/>
    </row>
    <row r="17" spans="1:8">
      <c r="A17" s="68" t="s">
        <v>123</v>
      </c>
      <c r="B17" s="68" t="s">
        <v>113</v>
      </c>
      <c r="C17" s="71" t="s">
        <v>128</v>
      </c>
      <c r="D17" s="72">
        <v>557000</v>
      </c>
      <c r="E17" s="72">
        <v>557000</v>
      </c>
      <c r="F17" s="73">
        <v>0</v>
      </c>
      <c r="G17" s="66">
        <f t="shared" ref="G17:G18" si="2">SUM(E17-F17)</f>
        <v>557000</v>
      </c>
      <c r="H17" s="72"/>
    </row>
    <row r="18" spans="1:8">
      <c r="A18" s="71" t="s">
        <v>123</v>
      </c>
      <c r="B18" s="71" t="s">
        <v>113</v>
      </c>
      <c r="C18" s="71" t="s">
        <v>152</v>
      </c>
      <c r="D18" s="72">
        <v>560000</v>
      </c>
      <c r="E18" s="72">
        <v>560000</v>
      </c>
      <c r="F18" s="73">
        <v>0</v>
      </c>
      <c r="G18" s="66">
        <f t="shared" si="2"/>
        <v>560000</v>
      </c>
      <c r="H18" s="72"/>
    </row>
    <row r="19" spans="1:8">
      <c r="A19" s="71"/>
      <c r="B19" s="71"/>
      <c r="C19" s="71" t="s">
        <v>153</v>
      </c>
      <c r="D19" s="72"/>
      <c r="E19" s="72"/>
      <c r="F19" s="73"/>
      <c r="G19" s="72"/>
      <c r="H19" s="72"/>
    </row>
    <row r="20" spans="1:8">
      <c r="A20" s="68" t="s">
        <v>123</v>
      </c>
      <c r="B20" s="68" t="s">
        <v>113</v>
      </c>
      <c r="C20" s="68" t="s">
        <v>154</v>
      </c>
      <c r="D20" s="69">
        <v>190000</v>
      </c>
      <c r="E20" s="69">
        <v>190000</v>
      </c>
      <c r="F20" s="70">
        <v>0</v>
      </c>
      <c r="G20" s="69">
        <f>SUM(E20-F20)</f>
        <v>190000</v>
      </c>
      <c r="H20" s="69"/>
    </row>
    <row r="21" spans="1:8">
      <c r="A21" s="65" t="s">
        <v>123</v>
      </c>
      <c r="B21" s="65" t="s">
        <v>113</v>
      </c>
      <c r="C21" s="71" t="s">
        <v>155</v>
      </c>
      <c r="D21" s="72">
        <v>279000</v>
      </c>
      <c r="E21" s="72">
        <v>279000</v>
      </c>
      <c r="F21" s="73">
        <v>0</v>
      </c>
      <c r="G21" s="66">
        <f>SUM(E21-F21)</f>
        <v>279000</v>
      </c>
      <c r="H21" s="72"/>
    </row>
    <row r="22" spans="1:8">
      <c r="A22" s="378" t="s">
        <v>20</v>
      </c>
      <c r="B22" s="379"/>
      <c r="C22" s="380"/>
      <c r="D22" s="74">
        <f>SUM(D7:D21)</f>
        <v>6031800</v>
      </c>
      <c r="E22" s="74">
        <f>SUM(E7:E21)</f>
        <v>6031800</v>
      </c>
      <c r="F22" s="74">
        <f>SUM(F7:F21)</f>
        <v>1027000</v>
      </c>
      <c r="G22" s="74">
        <f>SUM(G7:G21)</f>
        <v>5004800</v>
      </c>
      <c r="H22" s="74"/>
    </row>
  </sheetData>
  <mergeCells count="12">
    <mergeCell ref="H5:H6"/>
    <mergeCell ref="A22:C22"/>
    <mergeCell ref="A1:H1"/>
    <mergeCell ref="A2:H2"/>
    <mergeCell ref="A3:H3"/>
    <mergeCell ref="A4:H4"/>
    <mergeCell ref="A5:A6"/>
    <mergeCell ref="B5:B6"/>
    <mergeCell ref="C5:C6"/>
    <mergeCell ref="E5:E6"/>
    <mergeCell ref="F5:F6"/>
    <mergeCell ref="G5:G6"/>
  </mergeCells>
  <pageMargins left="0.23622047244094491" right="0.35433070866141736" top="0.23622047244094491" bottom="0.19685039370078741" header="0.15748031496062992" footer="0.1574803149606299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หมายเหตุเงินสะสม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2018-08-08T03:06:02Z</cp:lastPrinted>
  <dcterms:modified xsi:type="dcterms:W3CDTF">2018-08-08T03:07:06Z</dcterms:modified>
</cp:coreProperties>
</file>