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8060" windowHeight="7050" activeTab="4"/>
  </bookViews>
  <sheets>
    <sheet name="รายงานรับ-จ่าย" sheetId="1" r:id="rId1"/>
    <sheet name="หมายเหตุรายรับ" sheetId="2" r:id="rId2"/>
    <sheet name="หมายเหตุรายจ่ายค้างจ่าย" sheetId="3" r:id="rId3"/>
    <sheet name="หมายเหตุเงินรับฝาก" sheetId="5" r:id="rId4"/>
    <sheet name="กระทบยอดเงินฝาก" sheetId="8" r:id="rId5"/>
    <sheet name="งบทดลอง" sheetId="7" r:id="rId6"/>
    <sheet name="หมายเหตุเงินสะสม" sheetId="6" r:id="rId7"/>
  </sheets>
  <definedNames>
    <definedName name="_xlnm.Print_Titles" localSheetId="0">'รายงานรับ-จ่าย'!$1:$3</definedName>
  </definedNames>
  <calcPr calcId="124519"/>
</workbook>
</file>

<file path=xl/calcChain.xml><?xml version="1.0" encoding="utf-8"?>
<calcChain xmlns="http://schemas.openxmlformats.org/spreadsheetml/2006/main">
  <c r="D69" i="7"/>
  <c r="F89" i="2"/>
  <c r="P15" i="1"/>
  <c r="AD45" i="5"/>
  <c r="AC45"/>
  <c r="P45"/>
  <c r="E85" i="2"/>
  <c r="H13" i="1"/>
  <c r="H14" s="1"/>
  <c r="H32" s="1"/>
  <c r="I13"/>
  <c r="I14" s="1"/>
  <c r="I16" s="1"/>
  <c r="I32" s="1"/>
  <c r="AB52" i="5"/>
  <c r="O52"/>
  <c r="AC48"/>
  <c r="Q52"/>
  <c r="R52"/>
  <c r="S52"/>
  <c r="W52"/>
  <c r="Y52"/>
  <c r="Z52"/>
  <c r="P48"/>
  <c r="P46"/>
  <c r="AD46" s="1"/>
  <c r="AC46"/>
  <c r="AA52"/>
  <c r="N52"/>
  <c r="P27" i="1"/>
  <c r="M52" i="5"/>
  <c r="L52"/>
  <c r="X52"/>
  <c r="K52"/>
  <c r="P25" i="1"/>
  <c r="C162" i="8"/>
  <c r="C150"/>
  <c r="C112"/>
  <c r="C124" s="1"/>
  <c r="N59" i="1"/>
  <c r="P49"/>
  <c r="P53"/>
  <c r="P54"/>
  <c r="J52" i="5"/>
  <c r="V52"/>
  <c r="I52"/>
  <c r="N31" i="1"/>
  <c r="P18"/>
  <c r="P22"/>
  <c r="P23"/>
  <c r="P24"/>
  <c r="P26"/>
  <c r="P30"/>
  <c r="N13"/>
  <c r="N14" s="1"/>
  <c r="N16" s="1"/>
  <c r="P16" s="1"/>
  <c r="U52" i="5"/>
  <c r="H52"/>
  <c r="T52"/>
  <c r="G52"/>
  <c r="F52"/>
  <c r="P50"/>
  <c r="AC50"/>
  <c r="AC44"/>
  <c r="E52"/>
  <c r="P44"/>
  <c r="I31" i="1"/>
  <c r="F19" i="2"/>
  <c r="C7" i="8"/>
  <c r="C29" s="1"/>
  <c r="F11" i="7"/>
  <c r="F59" i="2"/>
  <c r="F85" s="1"/>
  <c r="F64"/>
  <c r="F65"/>
  <c r="F67"/>
  <c r="F74"/>
  <c r="F47"/>
  <c r="F52"/>
  <c r="F53"/>
  <c r="F23"/>
  <c r="F15"/>
  <c r="I59" i="1"/>
  <c r="I45"/>
  <c r="N45"/>
  <c r="P20"/>
  <c r="P21"/>
  <c r="H45"/>
  <c r="A45"/>
  <c r="A13"/>
  <c r="A14" s="1"/>
  <c r="A32" s="1"/>
  <c r="F37" i="2"/>
  <c r="E37"/>
  <c r="D37"/>
  <c r="F22" i="6"/>
  <c r="G21"/>
  <c r="G20"/>
  <c r="G18"/>
  <c r="G17"/>
  <c r="G16"/>
  <c r="G15"/>
  <c r="G14"/>
  <c r="G13"/>
  <c r="G11"/>
  <c r="G10"/>
  <c r="G9"/>
  <c r="G8"/>
  <c r="G7"/>
  <c r="AC47" i="5"/>
  <c r="P47"/>
  <c r="AC51"/>
  <c r="AC49"/>
  <c r="AC43"/>
  <c r="AC42"/>
  <c r="AC41"/>
  <c r="AC40"/>
  <c r="P51"/>
  <c r="P49"/>
  <c r="P43"/>
  <c r="P42"/>
  <c r="P41"/>
  <c r="P40"/>
  <c r="D52"/>
  <c r="C52"/>
  <c r="E22" i="6"/>
  <c r="D22"/>
  <c r="C18" i="5"/>
  <c r="G26" i="3"/>
  <c r="N32" i="1" l="1"/>
  <c r="AD44" i="5"/>
  <c r="AD48"/>
  <c r="AD50"/>
  <c r="C163" i="8"/>
  <c r="AD41" i="5"/>
  <c r="AD51"/>
  <c r="I60" i="1"/>
  <c r="N60"/>
  <c r="AD42" i="5"/>
  <c r="C69" i="7"/>
  <c r="G69" s="1"/>
  <c r="G22" i="6"/>
  <c r="AD47" i="5"/>
  <c r="AD43"/>
  <c r="P52"/>
  <c r="AD49"/>
  <c r="AD40"/>
  <c r="AC52"/>
  <c r="D12" i="2"/>
  <c r="D54"/>
  <c r="D85"/>
  <c r="F54"/>
  <c r="E54"/>
  <c r="F34"/>
  <c r="E34"/>
  <c r="D34"/>
  <c r="F30"/>
  <c r="E30"/>
  <c r="D30"/>
  <c r="F27"/>
  <c r="E27"/>
  <c r="E89" s="1"/>
  <c r="D27"/>
  <c r="F24"/>
  <c r="E24"/>
  <c r="D24"/>
  <c r="F12"/>
  <c r="E12"/>
  <c r="I61" i="1" l="1"/>
  <c r="I62" s="1"/>
  <c r="N61"/>
  <c r="N62" s="1"/>
  <c r="D89" i="2"/>
  <c r="AD52" i="5"/>
  <c r="AE52"/>
</calcChain>
</file>

<file path=xl/sharedStrings.xml><?xml version="1.0" encoding="utf-8"?>
<sst xmlns="http://schemas.openxmlformats.org/spreadsheetml/2006/main" count="618" uniqueCount="323">
  <si>
    <t>องค์การบริหารส่วนตำบลฉลอง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</si>
  <si>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</si>
  <si>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</si>
  <si>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</si>
  <si>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</si>
  <si>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</si>
  <si>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</si>
  <si>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</si>
  <si>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</si>
  <si>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</si>
  <si>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</si>
  <si>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</si>
  <si>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</si>
  <si>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</si>
  <si>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</si>
  <si>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</si>
  <si>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</si>
  <si>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</si>
  <si>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หมวดภาษีจัดสรร</t>
  </si>
  <si>
    <t>หมวดเงินอุดหนุนทั่วไป</t>
  </si>
  <si>
    <t>รวม</t>
  </si>
  <si>
    <t xml:space="preserve">          </t>
  </si>
  <si>
    <t>เงินรับฝากภาษีหัก ณ ที่จ่าย</t>
  </si>
  <si>
    <t>เงินรับฝากประกันสังคม</t>
  </si>
  <si>
    <t>รวมรายรับ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</si>
  <si>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</si>
  <si>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</si>
  <si>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</si>
  <si>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</si>
  <si>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</si>
  <si>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</si>
  <si>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</si>
  <si>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</si>
  <si>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</si>
  <si>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</si>
  <si>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เงินอุดหนุน</t>
  </si>
  <si>
    <t>รายจ่ายค้างจ่าย</t>
  </si>
  <si>
    <t>ฎีกาค้างจ่าย</t>
  </si>
  <si>
    <t>เงินรับฝากประกันซอง</t>
  </si>
  <si>
    <t>เงินรับฝากประกันสัญญา</t>
  </si>
  <si>
    <t>เงินรับฝากเงินรอคืนจังหวัด</t>
  </si>
  <si>
    <t>เงินสะสม</t>
  </si>
  <si>
    <t>รวมรายจ่าย</t>
  </si>
  <si>
    <t>รายรับสูงกว่า (ต่ำกว่า) รายจ่าย</t>
  </si>
  <si>
    <t>ยอดยกไป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</si>
  <si>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</si>
  <si>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</si>
  <si>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</si>
  <si>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</si>
  <si>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</si>
  <si>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</si>
  <si>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</si>
  <si>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</si>
  <si>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</si>
  <si>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</si>
  <si>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</si>
  <si>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</si>
  <si>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</si>
  <si>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</si>
  <si>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</si>
  <si>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</si>
  <si>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</si>
  <si>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</si>
  <si>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</si>
  <si>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</si>
  <si>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</si>
  <si>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</si>
  <si>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</si>
  <si>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</si>
  <si>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</si>
  <si>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</si>
  <si>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</si>
  <si>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</si>
  <si>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</si>
  <si>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</si>
  <si>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</si>
  <si>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</si>
  <si>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</si>
  <si>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</si>
  <si>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</si>
  <si>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</si>
  <si>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</si>
  <si>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</si>
  <si>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</si>
  <si>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</si>
  <si>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เงินอุดหนุนสำหรับส่งเสริมศักยภาพการจัดการศึกษาท้องถิ่น</t>
  </si>
  <si>
    <t>รวมรายรับทั้งสิ้น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</si>
  <si>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</si>
  <si>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</si>
  <si>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</si>
  <si>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</si>
  <si>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</si>
  <si>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</si>
  <si>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</si>
  <si>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</si>
  <si>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>เงินอุดหนุนสำหรับสนับสนุนค่าจัดการเรียนการสอนของ</t>
  </si>
  <si>
    <t xml:space="preserve">ศุนย์พัฒนาเด็กเล็ก 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</si>
  <si>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</si>
  <si>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</si>
  <si>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</si>
  <si>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</si>
  <si>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</si>
  <si>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</si>
  <si>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</si>
  <si>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</si>
  <si>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</si>
  <si>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</si>
  <si>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</si>
  <si>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</si>
  <si>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</si>
  <si>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</si>
  <si>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</si>
  <si>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</si>
  <si>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ค่าก่อสร้างสิ่งสาธารณูปโภค</t>
  </si>
  <si>
    <t>เงินรับฝาก</t>
  </si>
  <si>
    <t>เงินรับฝากส่วนลดในการจัดเก็บภาษีบำรุงท้องที่ 6 %</t>
  </si>
  <si>
    <t>เงินรับฝากเงินทุนโครงการเศรษฐกิจชุมชน</t>
  </si>
  <si>
    <t>จำนวนเงินที่ได้รับ</t>
  </si>
  <si>
    <t>ก่อหนี้ผูกพัน</t>
  </si>
  <si>
    <t>เบิกจ่ายแล้ว</t>
  </si>
  <si>
    <t>คงเหลือ</t>
  </si>
  <si>
    <t>ยังไม่ได้ก่อหนี้</t>
  </si>
  <si>
    <t>อนุมัติ</t>
  </si>
  <si>
    <t>ที่ดินและสิ่งก่อสร้าง</t>
  </si>
  <si>
    <t>โครงการขุดลอกคูส่งน้ำพังระ-เภาคืน ม.4</t>
  </si>
  <si>
    <t>โครงการขุดลอกคลองท่าน้อย ม.1</t>
  </si>
  <si>
    <t>โครงการก่อสร้างถนน คสล.สายทุ่งพังกำ-พังเลา ม.8</t>
  </si>
  <si>
    <t>โครงการก่อสร้างถนน คสล.ซอยแสงแดด ม.9</t>
  </si>
  <si>
    <t>โครงการก่อสร้างถนน คสล.สายวังเคียน ม.5</t>
  </si>
  <si>
    <t>หมายเหตุประกอบงบทดลอง</t>
  </si>
  <si>
    <t>หมายเหตุ 1 เงินรายรับ</t>
  </si>
  <si>
    <t>หมายเหตุ  2 รายจ่ายค้างจ่าย</t>
  </si>
  <si>
    <t>หมายเหตุ  3</t>
  </si>
  <si>
    <t>รับ ต.ค.</t>
  </si>
  <si>
    <t>พ ย</t>
  </si>
  <si>
    <t>ธค</t>
  </si>
  <si>
    <t>ม.ค</t>
  </si>
  <si>
    <t>ก.พ.</t>
  </si>
  <si>
    <t>มี.ค</t>
  </si>
  <si>
    <t>เม.ย.</t>
  </si>
  <si>
    <t>พ.ค</t>
  </si>
  <si>
    <t>มิ.ย</t>
  </si>
  <si>
    <t>ก.ค.</t>
  </si>
  <si>
    <t>ส.ค.</t>
  </si>
  <si>
    <t>กย.</t>
  </si>
  <si>
    <t>จ่าย ต.ค.</t>
  </si>
  <si>
    <t>โครงการก่อสร้างถนน คสล.สายชายเขาพรง-วัดกลาง ม.3</t>
  </si>
  <si>
    <t>โครงการติดตั้งระบบผลิตไฟฟ้าด้วยเซลส์แสงอาทิตย์ ม.10</t>
  </si>
  <si>
    <t>โครงการก่อสร้างถนน คสล.สายวัดคงคาเลียบ-ทางหลวง</t>
  </si>
  <si>
    <t>ชนบท ม.11</t>
  </si>
  <si>
    <t>โครงการก่อสร้างถนน คสล.สายนางตุ้ย-ศูนย์สาธิต ม.6</t>
  </si>
  <si>
    <t>โครงการก่อสร้างถนน คสล.สายบ้านนายภักดี-ควนไม้ไผ่ ม.2</t>
  </si>
  <si>
    <t>โครงการก่อสร้างถนน คสล. สายราษฎร์อุทิศ-รร.บ้านทุ่งครั้ง</t>
  </si>
  <si>
    <t>ม.7</t>
  </si>
  <si>
    <t>โครงการก่อสร้างถนน คสล.สายนาหัน - ชายเขาพรง ม.3</t>
  </si>
  <si>
    <t>โครงการปรับปรุงถนน คสล.สายต้นเหรียง-วัดสระใหญ่ ม.9</t>
  </si>
  <si>
    <t>หมายเหตุ 4 เงินสะสม</t>
  </si>
  <si>
    <t>องค์การบริหารส่วนตำบลตลิ่งชัน</t>
  </si>
  <si>
    <t>ค่าภาคหลวงปิโตรเลียม</t>
  </si>
  <si>
    <t>สนุนศูนย์พัฒนาเด็กเล็ก</t>
  </si>
  <si>
    <t>ค่าธรรมเนียมเก็บและขนมูลฝอย</t>
  </si>
  <si>
    <t>ค่าใบอนุญาตเกี่ยวกับควบคุมอาคาร</t>
  </si>
  <si>
    <t>เงินอุดหนุนสำหรับสนับสนุนทุนการศึกษาครูผู้ดูแลเด็ก</t>
  </si>
  <si>
    <t>****</t>
  </si>
  <si>
    <t>เดบิต</t>
  </si>
  <si>
    <t>เครดิต</t>
  </si>
  <si>
    <t>เงินสด</t>
  </si>
  <si>
    <t>เงินฝากธนาคารกรุงไทย สาขาท่าศาลา</t>
  </si>
  <si>
    <t xml:space="preserve"> -  เงินฝากธนาคาร(ออมทรัพย์) เลขที่ 828-0-43758-4</t>
  </si>
  <si>
    <t>เงินฝากธนาคาร  ธ.ก.ส. สาขาท่าศาลา</t>
  </si>
  <si>
    <t xml:space="preserve"> -  เงินฝากธนาคาร(ออมทรัพย์) เลขที่  01-415-2-39301-1</t>
  </si>
  <si>
    <t xml:space="preserve"> -  เงินฝากธนาคาร(ออมทรัพย์) เลขที่  01-415-2-61657-4</t>
  </si>
  <si>
    <t>ลูกหนี้รายได้อื่นๆ</t>
  </si>
  <si>
    <t xml:space="preserve"> </t>
  </si>
  <si>
    <t>ลูกหนี้-ภาษีโรงเรือนและที่ดิน</t>
  </si>
  <si>
    <t>รายได้จากรัฐบาลค้างรับ</t>
  </si>
  <si>
    <t xml:space="preserve">   </t>
  </si>
  <si>
    <t>*21600</t>
  </si>
  <si>
    <t>ลูกหนี้เงินทุนโครงการเศรษฐกิจชุมชน</t>
  </si>
  <si>
    <t>เงินทุนสำรองเงินสะสม</t>
  </si>
  <si>
    <t>เงินงบกลาง</t>
  </si>
  <si>
    <t>*647000</t>
  </si>
  <si>
    <t>*61200</t>
  </si>
  <si>
    <t>*700881</t>
  </si>
  <si>
    <t>*3273000</t>
  </si>
  <si>
    <t>ต่างกัน</t>
  </si>
  <si>
    <t>งบทดลอง</t>
  </si>
  <si>
    <t>ธนาคาร ธกส. ประเภทออมทรัพย์</t>
  </si>
  <si>
    <t>งบกระทบยอดเงินฝากธนาคาร</t>
  </si>
  <si>
    <t>เลขที่บัญชี  415-2-39301-1</t>
  </si>
  <si>
    <t>บวก : เงินฝากระหว่างทาง</t>
  </si>
  <si>
    <r>
      <t xml:space="preserve">         </t>
    </r>
    <r>
      <rPr>
        <b/>
        <u/>
        <sz val="14"/>
        <rFont val="Cordia New"/>
        <family val="2"/>
        <charset val="222"/>
      </rPr>
      <t xml:space="preserve">วันที่ลงบัญชี </t>
    </r>
    <r>
      <rPr>
        <b/>
        <sz val="14"/>
        <rFont val="Cordia New"/>
        <family val="2"/>
        <charset val="222"/>
      </rPr>
      <t xml:space="preserve">               </t>
    </r>
    <r>
      <rPr>
        <b/>
        <u/>
        <sz val="14"/>
        <rFont val="Cordia New"/>
        <family val="2"/>
        <charset val="222"/>
      </rPr>
      <t>วันที่ฝากธนาคาร</t>
    </r>
    <r>
      <rPr>
        <b/>
        <sz val="14"/>
        <rFont val="Cordia New"/>
        <family val="2"/>
        <charset val="222"/>
      </rPr>
      <t xml:space="preserve">                </t>
    </r>
    <r>
      <rPr>
        <b/>
        <u/>
        <sz val="14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</si>
  <si>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</si>
  <si>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t xml:space="preserve">              วันที่                         เลขที่เช็ค                      จำนวนเงิน</t>
  </si>
  <si>
    <t>8  เม.ย.  58                                     06640312</t>
  </si>
  <si>
    <t>บวก : หรือ (หัก) รายการกระทบยอดอื่น ๆ</t>
  </si>
  <si>
    <t>รายละเอียด</t>
  </si>
  <si>
    <t>ผู้จัดทำ</t>
  </si>
  <si>
    <t xml:space="preserve"> ผู้ตรวจสอบ</t>
  </si>
  <si>
    <t xml:space="preserve">      ตำแหน่ง  นักวิชาการเงินและบัญชี</t>
  </si>
  <si>
    <t xml:space="preserve">    ตำแหน่ง  ผู้อำนวยการกองคลัง</t>
  </si>
  <si>
    <t>(ลงชื่อ)………………………….</t>
  </si>
  <si>
    <t xml:space="preserve">               (นางสมผิว  ศรีเผือก)</t>
  </si>
  <si>
    <t xml:space="preserve">               ผู้อำนวยการกองคลัง</t>
  </si>
  <si>
    <t>เงินรับฝากภาษี หัก  ณ ที่จ่าย</t>
  </si>
  <si>
    <t>เงินรับฝากเงินส่วนลดในการจัดเก็บภาษีบำรุงท้องที่  6%</t>
  </si>
  <si>
    <t>เงินเดือน(ฝ่ายการเมือง)</t>
  </si>
  <si>
    <t>เงินเดือน(ฝ่ายประจำ)</t>
  </si>
  <si>
    <t>คำนวณหาเงินรับฝาก*****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</si>
  <si>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</si>
  <si>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(นางสมผิว  ศรีเผือก)</t>
  </si>
  <si>
    <t xml:space="preserve">        ผู้อำนวยการกองคลัง</t>
  </si>
  <si>
    <t xml:space="preserve">       (ลงชื่อ)…………………………                      </t>
  </si>
  <si>
    <t xml:space="preserve">             (นายอภิรักษ์  ไพบูลย์)                                     </t>
  </si>
  <si>
    <t xml:space="preserve">     ปลัดองค์การบริหารส่วนตำบลตลิ่งชัน          </t>
  </si>
  <si>
    <t xml:space="preserve">            (นายชัยวุฒิ  แก้วอย่างดี)                                     </t>
  </si>
  <si>
    <t xml:space="preserve">    นายกองค์การบริหารส่วนตำบลตลิ่งชัน</t>
  </si>
  <si>
    <t xml:space="preserve">        (ลงชื่อ)……………...…………….</t>
  </si>
  <si>
    <t xml:space="preserve">       (ลงชื่อ)………...…………………                      </t>
  </si>
  <si>
    <t xml:space="preserve">       (ลงชื่อ)…….....……………………                      </t>
  </si>
  <si>
    <t>ค่าธรรมเนียมกำจัดขยะมูลฝอย</t>
  </si>
  <si>
    <t xml:space="preserve">  </t>
  </si>
  <si>
    <t>เงินรับฝากอื่นๆ-ประกันสัญญา</t>
  </si>
  <si>
    <t>เงินรับฝากอื่น ๆ -เงินรอคืนจังหวัด</t>
  </si>
  <si>
    <t>เงินรับฝากอื่นๆ -เงินประกันสัญญา</t>
  </si>
  <si>
    <t>เงินรับฝากอื่นๆ - เงินรับฝากเงินรอคืนจังหวัด</t>
  </si>
  <si>
    <t>เงินรับฝากอื่นๆ-เงินประกันสัญญา</t>
  </si>
  <si>
    <t>เงินรับฝากอื่นๆ -เงินรอคืนจังหวัด</t>
  </si>
  <si>
    <t xml:space="preserve">ค่าธรรมเนียมอื่นๆ </t>
  </si>
  <si>
    <t xml:space="preserve">     </t>
  </si>
  <si>
    <t>ลูกหนี้ภาษีโรงเรือนและที่ดิน</t>
  </si>
  <si>
    <t>อากรประมง</t>
  </si>
  <si>
    <t>เงินเดือนสำหรับข้าราชการครูผู้ดูแลเด็กและค่าตอบแทน</t>
  </si>
  <si>
    <t>ดอกเบี้ยเงินฝากธนาคาร</t>
  </si>
  <si>
    <t>เงินรับฝากส่วนลดในการจัดเก็บภาษีบำรุงท้องที่ 6%</t>
  </si>
  <si>
    <t>-</t>
  </si>
  <si>
    <t>รายการธนาคารรับเงินฝากเพิ่มในบัญชีเงินฝาก</t>
  </si>
  <si>
    <t>ลูกหนี้เงินยืม-เงินงบประมาณ</t>
  </si>
  <si>
    <t>ค่าธรรมเนียมรถยนต์และล้อเลื่อน</t>
  </si>
  <si>
    <t>ยอดคงเหลือตามรายงานธนาคาร ณ วันที่  24  พฤษภาคม  2560</t>
  </si>
  <si>
    <t>ยอดคงเหลือตามบัญชี ณ วันที่ 24 พฤษภาคม  2560</t>
  </si>
  <si>
    <t>ลงชื่อ……...…………..…..วันที่    24 พ.ค.60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</si>
  <si>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</si>
  <si>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ธนาคาร กรุงไทย จำกัด (มหาชน). ประเภทกระแสรายวัน</t>
  </si>
  <si>
    <t>เลขที่บัญชี  828-6-00841-3</t>
  </si>
  <si>
    <t>ยอดคงเหลือตามบัญชี ณ วันที่  24  พฤษภาคม   2560</t>
  </si>
  <si>
    <t xml:space="preserve">         ภาษีมูลค่าเพิ่ม 1 ใน 9</t>
  </si>
  <si>
    <t xml:space="preserve">        ภาษีสรรพสามิต</t>
  </si>
  <si>
    <t xml:space="preserve">        ภาษีสุรา</t>
  </si>
  <si>
    <t xml:space="preserve">        กฎหมายว่าด้วยอุทยานแห่งชาติ</t>
  </si>
  <si>
    <t>พนักงานจ้างผู้ดูแลเด็ก เงินเพิ่ม ฯ  ประกันสังคม สวัสดิการ</t>
  </si>
  <si>
    <t>เงินรับฝากอื่นๆ-เงินทุนโครงการเศรษฐกิจชุมชน</t>
  </si>
  <si>
    <t>เงินรับฝากเงินกองทุนสวัสดิการ</t>
  </si>
  <si>
    <t>28  ก.ย.  60                                   24771904</t>
  </si>
  <si>
    <t>เงินรับฝาก-เงินประกันสัญญา</t>
  </si>
  <si>
    <t>เงินรับฝากอี่นๆ-กองทุนสวัสดิการอปท.</t>
  </si>
  <si>
    <t>เงินรับฝากอื่นๆ-กองทุนสวัสดิการอปท.</t>
  </si>
  <si>
    <t>ณ วันที่   31  ตุลาคม  2560</t>
  </si>
  <si>
    <t>เงินรับฝากอื่นๆ -เงินกองทุนสวัสดิการ</t>
  </si>
  <si>
    <t>11011000</t>
  </si>
  <si>
    <t>11012001</t>
  </si>
  <si>
    <t>11044000</t>
  </si>
  <si>
    <t>11043001</t>
  </si>
  <si>
    <t>11042000</t>
  </si>
  <si>
    <t>11045000</t>
  </si>
  <si>
    <t>21010000</t>
  </si>
  <si>
    <t>21040001</t>
  </si>
  <si>
    <t>21040005</t>
  </si>
  <si>
    <t>21040008</t>
  </si>
  <si>
    <t>21040007</t>
  </si>
  <si>
    <t>21040099</t>
  </si>
  <si>
    <t>เงินรับฝากอื่นๆ -กองทุนสวัสดิการอปท.</t>
  </si>
  <si>
    <t>21040013</t>
  </si>
  <si>
    <t>21040016</t>
  </si>
  <si>
    <t>31000000</t>
  </si>
  <si>
    <t>32000000</t>
  </si>
  <si>
    <t>41100001</t>
  </si>
  <si>
    <t>41100002</t>
  </si>
  <si>
    <t>41100003</t>
  </si>
  <si>
    <t>43100001</t>
  </si>
  <si>
    <t>51100000</t>
  </si>
  <si>
    <t>52100000</t>
  </si>
  <si>
    <t>52200000</t>
  </si>
  <si>
    <t>53100000</t>
  </si>
  <si>
    <t>53200000</t>
  </si>
  <si>
    <t>53300000</t>
  </si>
  <si>
    <t>53400000</t>
  </si>
  <si>
    <t>54100000</t>
  </si>
  <si>
    <t>54200000</t>
  </si>
  <si>
    <t>ปีงบประมาณ  2561</t>
  </si>
  <si>
    <t>เงินอุดหนุนสำหรับสนับสนุนสาธารณสุขฯ</t>
  </si>
  <si>
    <t>เงินรับฝากอี่นๆ-ค่าธรรมเนียมดูดทราย</t>
  </si>
  <si>
    <t>เงินอุดหนุนสำรวจและขึ้นทะเบียนสัตว์โครงการสัตว์ปลอดโรค</t>
  </si>
  <si>
    <t>เงินอุดหนุนขับเคลื่อนโครงการสัตว์ปลอดโรค</t>
  </si>
  <si>
    <t>เงินรับฝากอื่นๆ -ค่าธรรมเนียมดูดทราย</t>
  </si>
  <si>
    <t>56100000</t>
  </si>
  <si>
    <t>ลูกหนี้เงินทุน-โครงการเศรษฐกิจชุมชน</t>
  </si>
  <si>
    <t>.</t>
  </si>
  <si>
    <t>เงินรับฝาก-เงินประกันซอง</t>
  </si>
  <si>
    <t>ปีงบประมาณ 2561  ประจำเดือน สิงหาคม  พ.ศ.2561</t>
  </si>
  <si>
    <t>ณ   วันที่   31  สิงหาคม    2561</t>
  </si>
  <si>
    <t xml:space="preserve">ณ     31  สิงหาคม   2561     </t>
  </si>
  <si>
    <t>ณ  31  สิงหาคม   2561</t>
  </si>
  <si>
    <t>ยอดคงเหลือตามรายงานธนาคาร ณ วันที่ 31 สิงหาคม  2561</t>
  </si>
  <si>
    <t>ยอดคงเหลือตามบัญชี ณ วันที่ 31  สิงหาคม  2561</t>
  </si>
  <si>
    <t>ลงชื่อ……...…………..…..วันที่    31 ส.ค. 61</t>
  </si>
  <si>
    <t>ณ   วันที่   31  สิงหาคม  2561</t>
  </si>
  <si>
    <t>หมวดเงินอุดหนุนระบุวัตถุประสงค์/เฉพาะกิจ</t>
  </si>
  <si>
    <t>9. เงินอุดหนุนทั่วไปโดยกำหนดฯ</t>
  </si>
  <si>
    <t>เงินอุดหนุนทั่วไปโดยกำหนดวัตถุประสงค์ฯ</t>
  </si>
  <si>
    <t>11041000</t>
  </si>
  <si>
    <t>31  ก.ค.  61                                   28305337</t>
  </si>
  <si>
    <t>3   ส.ค.  61                                    28305345</t>
  </si>
  <si>
    <t>3   ส.ค.  61                                    28305348</t>
  </si>
  <si>
    <t>17   ส.ค.  61                                  28305379</t>
  </si>
  <si>
    <t>22  ส.ค.  61                                    28305384</t>
  </si>
  <si>
    <t>17   ส.ค.  61                                   28305380</t>
  </si>
  <si>
    <t>20   ส.ค.  61                                   28305383</t>
  </si>
  <si>
    <t>22   ส.ค.  61                                   28305385</t>
  </si>
  <si>
    <t>22   ส.ค.  61                                   28305386</t>
  </si>
  <si>
    <t>29   ส.ค.  61                                   28305393</t>
  </si>
  <si>
    <t>29   ส.ค.  61                                   28305395</t>
  </si>
  <si>
    <t>29   ส.ค.  61                                   28305396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</si>
</sst>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41E]#,##0.00;\-#,##0.00"/>
    <numFmt numFmtId="188" formatCode="_-* #,##0.000000_-;\-* #,##0.000000_-;_-* &quot;-&quot;??_-;_-@_-"/>
  </numFmts>
  <fonts count="61">
    <font>
      <sz val="11"/>
      <color rgb="FF000000"/>
      <name val="Tahoma"/>
      <family val="2"/>
      <scheme val="minor"/>
    </font>
    <font>
      <sz val="11"/>
      <name val="Tahoma"/>
      <family val="2"/>
    </font>
    <font>
      <sz val="8"/>
      <color rgb="FF000000"/>
      <name val="Microsoft Sans Serif"/>
      <family val="2"/>
    </font>
    <font>
      <sz val="10"/>
      <color rgb="FF000000"/>
      <name val="Microsoft Sans Serif"/>
      <family val="2"/>
    </font>
    <font>
      <b/>
      <sz val="12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0"/>
      <color rgb="FF00008B"/>
      <name val="Microsoft Sans Serif"/>
      <family val="2"/>
    </font>
    <font>
      <b/>
      <sz val="10"/>
      <color rgb="FF006400"/>
      <name val="Microsoft Sans Serif"/>
      <family val="2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Cordia New"/>
      <family val="2"/>
    </font>
    <font>
      <b/>
      <sz val="16"/>
      <name val="Cordia New"/>
      <family val="2"/>
    </font>
    <font>
      <sz val="14.5"/>
      <name val="Angsana New"/>
      <family val="1"/>
    </font>
    <font>
      <b/>
      <sz val="14.5"/>
      <name val="Angsana New"/>
      <family val="1"/>
    </font>
    <font>
      <sz val="16"/>
      <color rgb="FFFF0000"/>
      <name val="Cordia New"/>
      <family val="2"/>
    </font>
    <font>
      <sz val="16"/>
      <color rgb="FF00B050"/>
      <name val="Cordia New"/>
      <family val="2"/>
    </font>
    <font>
      <b/>
      <sz val="16"/>
      <color rgb="FF00B0F0"/>
      <name val="Cordia New"/>
      <family val="2"/>
    </font>
    <font>
      <b/>
      <sz val="16"/>
      <color rgb="FF00B050"/>
      <name val="Cordia New"/>
      <family val="2"/>
    </font>
    <font>
      <b/>
      <sz val="16"/>
      <color rgb="FF7030A0"/>
      <name val="Cordia New"/>
      <family val="2"/>
    </font>
    <font>
      <sz val="10"/>
      <name val="Tahoma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6"/>
      <color rgb="FFFF0000"/>
      <name val="Angsana New"/>
      <family val="1"/>
    </font>
    <font>
      <sz val="18"/>
      <name val="AngsanaUPC"/>
      <family val="1"/>
      <charset val="222"/>
    </font>
    <font>
      <sz val="15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Arial"/>
      <family val="2"/>
    </font>
    <font>
      <sz val="15"/>
      <name val="Angsana New"/>
      <family val="1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sz val="14.5"/>
      <name val="Arial"/>
      <family val="2"/>
    </font>
    <font>
      <sz val="14.5"/>
      <name val="AngsanaUPC"/>
      <family val="1"/>
      <charset val="222"/>
    </font>
    <font>
      <b/>
      <sz val="16"/>
      <color rgb="FF000000"/>
      <name val="Angsana New"/>
      <family val="1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</font>
    <font>
      <b/>
      <sz val="16"/>
      <color rgb="FFFF0000"/>
      <name val="Cordia New"/>
      <family val="2"/>
    </font>
    <font>
      <b/>
      <sz val="16"/>
      <name val="AngsanaUPC"/>
      <family val="1"/>
    </font>
    <font>
      <sz val="11"/>
      <color rgb="FF000000"/>
      <name val="MS Reference Sans Serif"/>
      <family val="2"/>
    </font>
    <font>
      <sz val="11"/>
      <name val="Tahoma"/>
      <family val="2"/>
      <scheme val="major"/>
    </font>
    <font>
      <sz val="12"/>
      <name val="Tahoma"/>
      <family val="2"/>
      <scheme val="major"/>
    </font>
    <font>
      <sz val="11"/>
      <name val="Cordia New"/>
      <family val="2"/>
    </font>
    <font>
      <sz val="11"/>
      <name val="AngsanaUPC"/>
      <family val="1"/>
      <charset val="222"/>
    </font>
    <font>
      <sz val="11"/>
      <name val="Arial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0"/>
      <name val="Microsoft Sans Serif"/>
      <family val="2"/>
    </font>
    <font>
      <sz val="10"/>
      <color rgb="FFC00000"/>
      <name val="Microsoft Sans Serif"/>
      <family val="2"/>
    </font>
    <font>
      <sz val="11"/>
      <color rgb="FFC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</fills>
  <borders count="47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8" fillId="0" borderId="0"/>
    <xf numFmtId="43" fontId="8" fillId="0" borderId="0" applyFont="0" applyFill="0" applyBorder="0" applyAlignment="0" applyProtection="0"/>
    <xf numFmtId="0" fontId="38" fillId="0" borderId="0"/>
  </cellStyleXfs>
  <cellXfs count="398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4" fontId="11" fillId="0" borderId="0" xfId="0" applyNumberFormat="1" applyFont="1"/>
    <xf numFmtId="0" fontId="9" fillId="0" borderId="14" xfId="0" applyFont="1" applyBorder="1"/>
    <xf numFmtId="0" fontId="9" fillId="0" borderId="17" xfId="0" applyFont="1" applyBorder="1" applyAlignment="1">
      <alignment horizontal="center"/>
    </xf>
    <xf numFmtId="0" fontId="9" fillId="0" borderId="18" xfId="0" applyFont="1" applyBorder="1"/>
    <xf numFmtId="0" fontId="9" fillId="0" borderId="16" xfId="0" applyFont="1" applyBorder="1" applyAlignment="1">
      <alignment horizontal="center"/>
    </xf>
    <xf numFmtId="0" fontId="10" fillId="0" borderId="20" xfId="0" applyFont="1" applyBorder="1" applyAlignment="1">
      <alignment horizontal="left" vertical="center"/>
    </xf>
    <xf numFmtId="0" fontId="9" fillId="0" borderId="21" xfId="0" applyFont="1" applyBorder="1"/>
    <xf numFmtId="0" fontId="9" fillId="0" borderId="22" xfId="0" applyFont="1" applyBorder="1" applyAlignment="1">
      <alignment horizontal="center" vertical="center"/>
    </xf>
    <xf numFmtId="43" fontId="9" fillId="0" borderId="22" xfId="0" applyNumberFormat="1" applyFont="1" applyBorder="1" applyAlignment="1">
      <alignment horizontal="center" vertical="center"/>
    </xf>
    <xf numFmtId="0" fontId="10" fillId="0" borderId="20" xfId="0" applyFont="1" applyBorder="1"/>
    <xf numFmtId="0" fontId="9" fillId="0" borderId="22" xfId="0" applyFont="1" applyBorder="1" applyAlignment="1">
      <alignment horizontal="center"/>
    </xf>
    <xf numFmtId="43" fontId="10" fillId="0" borderId="22" xfId="0" applyNumberFormat="1" applyFont="1" applyBorder="1"/>
    <xf numFmtId="43" fontId="10" fillId="0" borderId="22" xfId="0" applyNumberFormat="1" applyFont="1" applyBorder="1" applyAlignment="1">
      <alignment horizontal="right"/>
    </xf>
    <xf numFmtId="0" fontId="9" fillId="0" borderId="20" xfId="0" applyFont="1" applyBorder="1"/>
    <xf numFmtId="43" fontId="9" fillId="0" borderId="22" xfId="0" applyNumberFormat="1" applyFont="1" applyBorder="1"/>
    <xf numFmtId="43" fontId="9" fillId="0" borderId="22" xfId="0" applyNumberFormat="1" applyFont="1" applyBorder="1" applyAlignment="1">
      <alignment horizontal="right"/>
    </xf>
    <xf numFmtId="0" fontId="10" fillId="0" borderId="21" xfId="0" applyFont="1" applyBorder="1" applyAlignment="1">
      <alignment horizontal="center"/>
    </xf>
    <xf numFmtId="43" fontId="9" fillId="0" borderId="17" xfId="0" applyNumberFormat="1" applyFont="1" applyBorder="1"/>
    <xf numFmtId="43" fontId="10" fillId="0" borderId="16" xfId="0" applyNumberFormat="1" applyFont="1" applyBorder="1" applyAlignment="1">
      <alignment horizontal="right"/>
    </xf>
    <xf numFmtId="0" fontId="10" fillId="0" borderId="22" xfId="0" applyFont="1" applyBorder="1" applyAlignment="1">
      <alignment horizontal="center"/>
    </xf>
    <xf numFmtId="43" fontId="10" fillId="0" borderId="17" xfId="0" applyNumberFormat="1" applyFont="1" applyBorder="1"/>
    <xf numFmtId="43" fontId="10" fillId="0" borderId="17" xfId="0" applyNumberFormat="1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10" fillId="0" borderId="14" xfId="0" applyFont="1" applyBorder="1"/>
    <xf numFmtId="43" fontId="10" fillId="0" borderId="16" xfId="0" applyNumberFormat="1" applyFont="1" applyBorder="1"/>
    <xf numFmtId="43" fontId="12" fillId="0" borderId="22" xfId="0" applyNumberFormat="1" applyFont="1" applyBorder="1" applyAlignment="1">
      <alignment horizontal="right"/>
    </xf>
    <xf numFmtId="43" fontId="9" fillId="0" borderId="19" xfId="0" applyNumberFormat="1" applyFont="1" applyBorder="1"/>
    <xf numFmtId="43" fontId="9" fillId="0" borderId="19" xfId="0" applyNumberFormat="1" applyFont="1" applyBorder="1" applyAlignment="1">
      <alignment horizontal="right"/>
    </xf>
    <xf numFmtId="43" fontId="10" fillId="3" borderId="17" xfId="0" applyNumberFormat="1" applyFont="1" applyFill="1" applyBorder="1"/>
    <xf numFmtId="0" fontId="9" fillId="3" borderId="25" xfId="0" applyFont="1" applyFill="1" applyBorder="1"/>
    <xf numFmtId="0" fontId="10" fillId="3" borderId="15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13" fillId="0" borderId="0" xfId="0" applyFont="1"/>
    <xf numFmtId="0" fontId="13" fillId="0" borderId="17" xfId="0" applyFont="1" applyBorder="1" applyAlignment="1">
      <alignment horizontal="center"/>
    </xf>
    <xf numFmtId="0" fontId="13" fillId="0" borderId="22" xfId="0" applyFont="1" applyBorder="1"/>
    <xf numFmtId="4" fontId="13" fillId="0" borderId="22" xfId="0" applyNumberFormat="1" applyFont="1" applyBorder="1"/>
    <xf numFmtId="0" fontId="13" fillId="0" borderId="27" xfId="0" applyFont="1" applyBorder="1"/>
    <xf numFmtId="4" fontId="13" fillId="0" borderId="27" xfId="0" applyNumberFormat="1" applyFont="1" applyBorder="1"/>
    <xf numFmtId="4" fontId="14" fillId="0" borderId="17" xfId="0" applyNumberFormat="1" applyFont="1" applyBorder="1"/>
    <xf numFmtId="0" fontId="15" fillId="0" borderId="0" xfId="0" applyFont="1"/>
    <xf numFmtId="0" fontId="10" fillId="0" borderId="0" xfId="0" applyFont="1"/>
    <xf numFmtId="0" fontId="16" fillId="0" borderId="0" xfId="0" applyFont="1"/>
    <xf numFmtId="4" fontId="15" fillId="0" borderId="0" xfId="0" applyNumberFormat="1" applyFont="1"/>
    <xf numFmtId="0" fontId="16" fillId="0" borderId="0" xfId="0" applyFont="1" applyAlignment="1">
      <alignment horizontal="center"/>
    </xf>
    <xf numFmtId="4" fontId="16" fillId="0" borderId="28" xfId="0" applyNumberFormat="1" applyFont="1" applyBorder="1"/>
    <xf numFmtId="0" fontId="17" fillId="0" borderId="0" xfId="0" applyFont="1"/>
    <xf numFmtId="0" fontId="17" fillId="0" borderId="29" xfId="0" applyFont="1" applyBorder="1" applyAlignment="1">
      <alignment horizontal="center"/>
    </xf>
    <xf numFmtId="0" fontId="17" fillId="0" borderId="30" xfId="0" applyFont="1" applyBorder="1" applyAlignment="1">
      <alignment horizontal="center"/>
    </xf>
    <xf numFmtId="0" fontId="17" fillId="0" borderId="31" xfId="0" applyFont="1" applyBorder="1"/>
    <xf numFmtId="4" fontId="17" fillId="0" borderId="31" xfId="0" applyNumberFormat="1" applyFont="1" applyBorder="1"/>
    <xf numFmtId="43" fontId="17" fillId="0" borderId="31" xfId="0" applyNumberFormat="1" applyFont="1" applyBorder="1"/>
    <xf numFmtId="0" fontId="17" fillId="0" borderId="27" xfId="0" applyFont="1" applyBorder="1"/>
    <xf numFmtId="4" fontId="17" fillId="0" borderId="27" xfId="0" applyNumberFormat="1" applyFont="1" applyBorder="1"/>
    <xf numFmtId="43" fontId="17" fillId="0" borderId="27" xfId="0" applyNumberFormat="1" applyFont="1" applyBorder="1"/>
    <xf numFmtId="0" fontId="17" fillId="0" borderId="32" xfId="0" applyFont="1" applyBorder="1"/>
    <xf numFmtId="4" fontId="17" fillId="0" borderId="32" xfId="0" applyNumberFormat="1" applyFont="1" applyBorder="1"/>
    <xf numFmtId="43" fontId="17" fillId="0" borderId="32" xfId="0" applyNumberFormat="1" applyFont="1" applyBorder="1"/>
    <xf numFmtId="4" fontId="17" fillId="0" borderId="17" xfId="0" applyNumberFormat="1" applyFont="1" applyBorder="1"/>
    <xf numFmtId="0" fontId="10" fillId="0" borderId="0" xfId="0" applyFont="1" applyBorder="1" applyAlignment="1">
      <alignment horizontal="left"/>
    </xf>
    <xf numFmtId="0" fontId="19" fillId="0" borderId="0" xfId="0" applyFont="1"/>
    <xf numFmtId="4" fontId="19" fillId="0" borderId="0" xfId="0" applyNumberFormat="1" applyFont="1"/>
    <xf numFmtId="0" fontId="20" fillId="0" borderId="0" xfId="0" applyFont="1"/>
    <xf numFmtId="4" fontId="21" fillId="0" borderId="0" xfId="0" applyNumberFormat="1" applyFont="1"/>
    <xf numFmtId="4" fontId="22" fillId="0" borderId="0" xfId="0" applyNumberFormat="1" applyFont="1"/>
    <xf numFmtId="4" fontId="23" fillId="0" borderId="0" xfId="0" applyNumberFormat="1" applyFont="1"/>
    <xf numFmtId="0" fontId="1" fillId="0" borderId="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9" fillId="0" borderId="33" xfId="0" applyFont="1" applyBorder="1"/>
    <xf numFmtId="0" fontId="10" fillId="0" borderId="33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43" fontId="10" fillId="0" borderId="33" xfId="0" applyNumberFormat="1" applyFont="1" applyBorder="1"/>
    <xf numFmtId="0" fontId="9" fillId="0" borderId="23" xfId="0" applyFont="1" applyBorder="1"/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2" fontId="24" fillId="0" borderId="3" xfId="1" applyNumberFormat="1" applyFont="1" applyFill="1" applyBorder="1" applyAlignment="1">
      <alignment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27" fillId="0" borderId="22" xfId="0" applyNumberFormat="1" applyFont="1" applyBorder="1"/>
    <xf numFmtId="0" fontId="28" fillId="0" borderId="0" xfId="0" applyFont="1"/>
    <xf numFmtId="0" fontId="29" fillId="0" borderId="0" xfId="0" applyFont="1"/>
    <xf numFmtId="0" fontId="30" fillId="0" borderId="0" xfId="0" applyFont="1"/>
    <xf numFmtId="4" fontId="31" fillId="0" borderId="0" xfId="0" applyNumberFormat="1" applyFont="1"/>
    <xf numFmtId="4" fontId="32" fillId="0" borderId="0" xfId="0" applyNumberFormat="1" applyFont="1"/>
    <xf numFmtId="43" fontId="30" fillId="0" borderId="0" xfId="0" applyNumberFormat="1" applyFont="1"/>
    <xf numFmtId="43" fontId="29" fillId="0" borderId="0" xfId="0" applyNumberFormat="1" applyFont="1"/>
    <xf numFmtId="43" fontId="29" fillId="0" borderId="0" xfId="0" applyNumberFormat="1" applyFont="1" applyBorder="1"/>
    <xf numFmtId="43" fontId="29" fillId="0" borderId="0" xfId="2" applyFont="1" applyBorder="1"/>
    <xf numFmtId="0" fontId="28" fillId="0" borderId="0" xfId="0" applyFont="1" applyBorder="1"/>
    <xf numFmtId="0" fontId="29" fillId="0" borderId="0" xfId="0" applyFont="1" applyBorder="1"/>
    <xf numFmtId="43" fontId="30" fillId="0" borderId="0" xfId="2" applyFont="1" applyBorder="1"/>
    <xf numFmtId="0" fontId="30" fillId="0" borderId="0" xfId="0" applyFont="1" applyBorder="1"/>
    <xf numFmtId="43" fontId="33" fillId="0" borderId="0" xfId="2" applyFont="1" applyBorder="1"/>
    <xf numFmtId="0" fontId="34" fillId="0" borderId="0" xfId="0" applyFont="1"/>
    <xf numFmtId="43" fontId="28" fillId="0" borderId="0" xfId="2" applyFont="1"/>
    <xf numFmtId="0" fontId="35" fillId="0" borderId="0" xfId="0" applyFont="1"/>
    <xf numFmtId="43" fontId="35" fillId="0" borderId="0" xfId="2" applyFont="1"/>
    <xf numFmtId="43" fontId="34" fillId="0" borderId="0" xfId="2" applyFont="1"/>
    <xf numFmtId="43" fontId="35" fillId="0" borderId="0" xfId="0" applyNumberFormat="1" applyFont="1"/>
    <xf numFmtId="0" fontId="36" fillId="0" borderId="0" xfId="0" applyFont="1"/>
    <xf numFmtId="0" fontId="37" fillId="0" borderId="0" xfId="0" applyFont="1" applyAlignment="1">
      <alignment horizontal="left" readingOrder="2"/>
    </xf>
    <xf numFmtId="0" fontId="37" fillId="0" borderId="0" xfId="0" applyFont="1" applyAlignment="1">
      <alignment horizontal="center" readingOrder="2"/>
    </xf>
    <xf numFmtId="43" fontId="36" fillId="0" borderId="0" xfId="2" applyFont="1"/>
    <xf numFmtId="0" fontId="0" fillId="0" borderId="0" xfId="0"/>
    <xf numFmtId="43" fontId="0" fillId="0" borderId="0" xfId="2" applyFont="1"/>
    <xf numFmtId="0" fontId="38" fillId="0" borderId="0" xfId="3"/>
    <xf numFmtId="0" fontId="39" fillId="0" borderId="33" xfId="3" applyFont="1" applyBorder="1"/>
    <xf numFmtId="0" fontId="38" fillId="0" borderId="14" xfId="3" applyBorder="1"/>
    <xf numFmtId="0" fontId="38" fillId="0" borderId="33" xfId="3" applyBorder="1"/>
    <xf numFmtId="0" fontId="39" fillId="0" borderId="0" xfId="3" applyFont="1" applyBorder="1" applyAlignment="1">
      <alignment horizontal="center"/>
    </xf>
    <xf numFmtId="0" fontId="38" fillId="0" borderId="20" xfId="3" applyBorder="1"/>
    <xf numFmtId="0" fontId="38" fillId="0" borderId="0" xfId="3" applyBorder="1"/>
    <xf numFmtId="0" fontId="38" fillId="0" borderId="26" xfId="3" applyBorder="1"/>
    <xf numFmtId="0" fontId="38" fillId="0" borderId="18" xfId="3" applyBorder="1"/>
    <xf numFmtId="0" fontId="39" fillId="0" borderId="0" xfId="3" applyFont="1"/>
    <xf numFmtId="43" fontId="39" fillId="0" borderId="14" xfId="2" applyFont="1" applyBorder="1" applyAlignment="1"/>
    <xf numFmtId="43" fontId="39" fillId="0" borderId="20" xfId="2" applyNumberFormat="1" applyFont="1" applyBorder="1" applyAlignment="1">
      <alignment horizontal="right"/>
    </xf>
    <xf numFmtId="0" fontId="39" fillId="0" borderId="0" xfId="3" applyFont="1" applyBorder="1"/>
    <xf numFmtId="43" fontId="39" fillId="0" borderId="20" xfId="3" applyNumberFormat="1" applyFont="1" applyBorder="1"/>
    <xf numFmtId="0" fontId="39" fillId="0" borderId="0" xfId="3" applyFont="1" applyAlignment="1"/>
    <xf numFmtId="15" fontId="41" fillId="0" borderId="0" xfId="3" applyNumberFormat="1" applyFont="1" applyAlignment="1">
      <alignment horizontal="left"/>
    </xf>
    <xf numFmtId="43" fontId="41" fillId="0" borderId="21" xfId="2" applyFont="1" applyBorder="1" applyAlignment="1">
      <alignment horizontal="right"/>
    </xf>
    <xf numFmtId="43" fontId="39" fillId="0" borderId="20" xfId="2" applyFont="1" applyBorder="1"/>
    <xf numFmtId="43" fontId="42" fillId="0" borderId="20" xfId="2" applyFont="1" applyBorder="1" applyAlignment="1">
      <alignment horizontal="right"/>
    </xf>
    <xf numFmtId="43" fontId="42" fillId="0" borderId="0" xfId="2" applyFont="1" applyBorder="1" applyAlignment="1">
      <alignment horizontal="right"/>
    </xf>
    <xf numFmtId="43" fontId="38" fillId="0" borderId="0" xfId="3" applyNumberFormat="1"/>
    <xf numFmtId="0" fontId="40" fillId="0" borderId="0" xfId="3" applyFont="1"/>
    <xf numFmtId="0" fontId="39" fillId="0" borderId="26" xfId="3" applyFont="1" applyBorder="1"/>
    <xf numFmtId="0" fontId="39" fillId="0" borderId="43" xfId="3" applyFont="1" applyBorder="1"/>
    <xf numFmtId="0" fontId="39" fillId="0" borderId="14" xfId="3" applyFont="1" applyBorder="1"/>
    <xf numFmtId="0" fontId="39" fillId="0" borderId="20" xfId="3" applyFont="1" applyBorder="1"/>
    <xf numFmtId="0" fontId="39" fillId="0" borderId="21" xfId="3" applyFont="1" applyBorder="1"/>
    <xf numFmtId="0" fontId="39" fillId="0" borderId="18" xfId="3" applyFont="1" applyBorder="1"/>
    <xf numFmtId="0" fontId="43" fillId="0" borderId="0" xfId="0" applyFont="1"/>
    <xf numFmtId="43" fontId="44" fillId="0" borderId="26" xfId="2" applyFont="1" applyBorder="1"/>
    <xf numFmtId="0" fontId="1" fillId="0" borderId="0" xfId="0" applyFont="1" applyFill="1" applyBorder="1"/>
    <xf numFmtId="0" fontId="45" fillId="0" borderId="0" xfId="0" applyFont="1" applyFill="1" applyBorder="1"/>
    <xf numFmtId="0" fontId="45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9" fillId="0" borderId="43" xfId="0" applyFont="1" applyBorder="1"/>
    <xf numFmtId="0" fontId="9" fillId="0" borderId="19" xfId="0" applyFont="1" applyBorder="1" applyAlignment="1">
      <alignment horizontal="center"/>
    </xf>
    <xf numFmtId="0" fontId="46" fillId="0" borderId="0" xfId="3" applyFont="1"/>
    <xf numFmtId="0" fontId="47" fillId="0" borderId="0" xfId="3" applyFont="1"/>
    <xf numFmtId="0" fontId="46" fillId="0" borderId="0" xfId="3" applyFont="1" applyAlignment="1"/>
    <xf numFmtId="0" fontId="48" fillId="0" borderId="0" xfId="0" applyFont="1"/>
    <xf numFmtId="43" fontId="49" fillId="0" borderId="0" xfId="2" applyFont="1"/>
    <xf numFmtId="43" fontId="50" fillId="0" borderId="0" xfId="2" applyFont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1" fillId="0" borderId="3" xfId="1" applyNumberFormat="1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51" fillId="0" borderId="34" xfId="0" applyFont="1" applyBorder="1" applyAlignment="1">
      <alignment horizontal="center"/>
    </xf>
    <xf numFmtId="43" fontId="51" fillId="0" borderId="35" xfId="2" applyFont="1" applyBorder="1" applyAlignment="1">
      <alignment horizontal="center"/>
    </xf>
    <xf numFmtId="0" fontId="52" fillId="0" borderId="36" xfId="0" applyFont="1" applyBorder="1"/>
    <xf numFmtId="49" fontId="52" fillId="0" borderId="37" xfId="0" applyNumberFormat="1" applyFont="1" applyBorder="1" applyAlignment="1">
      <alignment horizontal="center"/>
    </xf>
    <xf numFmtId="43" fontId="53" fillId="0" borderId="36" xfId="2" applyFont="1" applyBorder="1"/>
    <xf numFmtId="0" fontId="53" fillId="0" borderId="38" xfId="0" applyFont="1" applyBorder="1"/>
    <xf numFmtId="49" fontId="53" fillId="0" borderId="38" xfId="0" applyNumberFormat="1" applyFont="1" applyBorder="1" applyAlignment="1">
      <alignment horizontal="center"/>
    </xf>
    <xf numFmtId="43" fontId="53" fillId="0" borderId="39" xfId="2" applyFont="1" applyBorder="1"/>
    <xf numFmtId="0" fontId="52" fillId="0" borderId="38" xfId="0" applyFont="1" applyBorder="1" applyAlignment="1">
      <alignment horizontal="left"/>
    </xf>
    <xf numFmtId="0" fontId="52" fillId="0" borderId="38" xfId="0" applyFont="1" applyBorder="1" applyAlignment="1">
      <alignment horizontal="center"/>
    </xf>
    <xf numFmtId="43" fontId="52" fillId="0" borderId="39" xfId="2" applyFont="1" applyBorder="1" applyAlignment="1">
      <alignment horizontal="center"/>
    </xf>
    <xf numFmtId="0" fontId="53" fillId="0" borderId="40" xfId="0" applyFont="1" applyBorder="1"/>
    <xf numFmtId="49" fontId="53" fillId="0" borderId="37" xfId="0" applyNumberFormat="1" applyFont="1" applyBorder="1" applyAlignment="1">
      <alignment horizontal="center"/>
    </xf>
    <xf numFmtId="43" fontId="53" fillId="0" borderId="40" xfId="2" applyFont="1" applyBorder="1"/>
    <xf numFmtId="0" fontId="54" fillId="0" borderId="44" xfId="0" applyFont="1" applyBorder="1"/>
    <xf numFmtId="0" fontId="54" fillId="0" borderId="40" xfId="0" applyFont="1" applyBorder="1" applyAlignment="1">
      <alignment horizontal="center"/>
    </xf>
    <xf numFmtId="0" fontId="53" fillId="0" borderId="44" xfId="0" applyFont="1" applyBorder="1"/>
    <xf numFmtId="43" fontId="53" fillId="0" borderId="41" xfId="2" applyFont="1" applyBorder="1"/>
    <xf numFmtId="0" fontId="55" fillId="0" borderId="0" xfId="0" applyFont="1" applyBorder="1"/>
    <xf numFmtId="49" fontId="55" fillId="0" borderId="0" xfId="0" applyNumberFormat="1" applyFont="1" applyBorder="1" applyAlignment="1">
      <alignment horizontal="center"/>
    </xf>
    <xf numFmtId="43" fontId="51" fillId="0" borderId="42" xfId="2" applyFont="1" applyBorder="1"/>
    <xf numFmtId="0" fontId="56" fillId="0" borderId="0" xfId="0" applyFont="1" applyBorder="1"/>
    <xf numFmtId="43" fontId="57" fillId="0" borderId="0" xfId="2" applyFont="1" applyBorder="1"/>
    <xf numFmtId="43" fontId="26" fillId="0" borderId="13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9" fillId="0" borderId="16" xfId="0" applyNumberFormat="1" applyFont="1" applyBorder="1"/>
    <xf numFmtId="43" fontId="9" fillId="0" borderId="16" xfId="0" applyNumberFormat="1" applyFont="1" applyBorder="1" applyAlignment="1">
      <alignment horizontal="right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0" fontId="54" fillId="0" borderId="45" xfId="0" applyFont="1" applyBorder="1" applyAlignment="1">
      <alignment horizontal="center"/>
    </xf>
    <xf numFmtId="49" fontId="53" fillId="0" borderId="40" xfId="0" applyNumberFormat="1" applyFont="1" applyBorder="1" applyAlignment="1">
      <alignment horizontal="center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2" fontId="58" fillId="0" borderId="3" xfId="1" applyNumberFormat="1" applyFont="1" applyFill="1" applyBorder="1" applyAlignment="1">
      <alignment horizontal="right" vertical="top" wrapText="1"/>
    </xf>
    <xf numFmtId="2" fontId="58" fillId="0" borderId="2" xfId="1" applyNumberFormat="1" applyFont="1" applyFill="1" applyBorder="1" applyAlignment="1">
      <alignment horizontal="right" vertical="top" wrapText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43" fontId="38" fillId="0" borderId="21" xfId="3" applyNumberFormat="1" applyBorder="1"/>
    <xf numFmtId="0" fontId="41" fillId="0" borderId="0" xfId="3" applyFont="1"/>
    <xf numFmtId="43" fontId="42" fillId="0" borderId="0" xfId="3" applyNumberFormat="1" applyFont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8" fillId="0" borderId="3" xfId="1" applyNumberFormat="1" applyFont="1" applyFill="1" applyBorder="1" applyAlignment="1">
      <alignment horizontal="right"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8" fillId="0" borderId="3" xfId="1" applyNumberFormat="1" applyFont="1" applyFill="1" applyBorder="1" applyAlignment="1">
      <alignment horizontal="right"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3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24" fillId="0" borderId="2" xfId="1" applyNumberFormat="1" applyFont="1" applyFill="1" applyBorder="1" applyAlignment="1">
      <alignment horizontal="right" vertical="top" wrapText="1"/>
    </xf>
    <xf numFmtId="2" fontId="24" fillId="0" borderId="3" xfId="1" applyNumberFormat="1" applyFont="1" applyFill="1" applyBorder="1" applyAlignment="1">
      <alignment horizontal="right" vertical="top" wrapText="1"/>
    </xf>
    <xf numFmtId="0" fontId="25" fillId="0" borderId="2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187" fontId="59" fillId="0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43" fontId="53" fillId="0" borderId="46" xfId="2" applyFont="1" applyBorder="1"/>
    <xf numFmtId="0" fontId="1" fillId="0" borderId="0" xfId="0" applyFont="1" applyFill="1" applyBorder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43" fontId="5" fillId="0" borderId="1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2" xfId="1" applyNumberFormat="1" applyFont="1" applyFill="1" applyBorder="1" applyAlignment="1">
      <alignment horizontal="left" vertical="center" wrapText="1" readingOrder="1"/>
    </xf>
    <xf numFmtId="43" fontId="6" fillId="0" borderId="4" xfId="1" applyNumberFormat="1" applyFont="1" applyFill="1" applyBorder="1" applyAlignment="1">
      <alignment horizontal="right" vertical="center" wrapText="1" readingOrder="1"/>
    </xf>
    <xf numFmtId="0" fontId="10" fillId="0" borderId="21" xfId="0" applyFont="1" applyBorder="1" applyAlignment="1">
      <alignment horizontal="left"/>
    </xf>
    <xf numFmtId="0" fontId="9" fillId="0" borderId="21" xfId="0" applyFont="1" applyBorder="1" applyAlignment="1">
      <alignment horizontal="left"/>
    </xf>
    <xf numFmtId="43" fontId="10" fillId="0" borderId="19" xfId="0" applyNumberFormat="1" applyFont="1" applyBorder="1"/>
    <xf numFmtId="43" fontId="10" fillId="0" borderId="23" xfId="0" applyNumberFormat="1" applyFont="1" applyBorder="1"/>
    <xf numFmtId="43" fontId="10" fillId="0" borderId="43" xfId="0" applyNumberFormat="1" applyFont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43" fontId="3" fillId="0" borderId="13" xfId="2" applyFont="1" applyFill="1" applyBorder="1" applyAlignment="1">
      <alignment horizontal="right" vertical="center" wrapText="1" readingOrder="1"/>
    </xf>
    <xf numFmtId="43" fontId="3" fillId="0" borderId="2" xfId="2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vertical="center" wrapText="1" readingOrder="1"/>
    </xf>
    <xf numFmtId="43" fontId="3" fillId="0" borderId="13" xfId="2" applyFont="1" applyFill="1" applyBorder="1" applyAlignment="1">
      <alignment horizontal="center" vertical="center" wrapText="1" readingOrder="1"/>
    </xf>
    <xf numFmtId="43" fontId="3" fillId="0" borderId="2" xfId="2" applyFont="1" applyFill="1" applyBorder="1" applyAlignment="1">
      <alignment horizontal="center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1" fillId="0" borderId="11" xfId="2" applyFont="1" applyFill="1" applyBorder="1" applyAlignment="1">
      <alignment vertical="top" wrapText="1"/>
    </xf>
    <xf numFmtId="43" fontId="1" fillId="0" borderId="12" xfId="2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24" fillId="0" borderId="13" xfId="1" applyNumberFormat="1" applyFont="1" applyFill="1" applyBorder="1" applyAlignment="1">
      <alignment horizontal="right" vertical="top" wrapText="1"/>
    </xf>
    <xf numFmtId="0" fontId="24" fillId="0" borderId="3" xfId="1" applyNumberFormat="1" applyFont="1" applyFill="1" applyBorder="1" applyAlignment="1">
      <alignment horizontal="right"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2" xfId="1" applyNumberFormat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vertical="top" wrapText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24" fillId="0" borderId="13" xfId="1" applyNumberFormat="1" applyFont="1" applyFill="1" applyBorder="1" applyAlignment="1">
      <alignment horizontal="right" vertical="top" wrapText="1"/>
    </xf>
    <xf numFmtId="2" fontId="24" fillId="0" borderId="3" xfId="1" applyNumberFormat="1" applyFont="1" applyFill="1" applyBorder="1" applyAlignment="1">
      <alignment horizontal="right"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0" fontId="1" fillId="0" borderId="0" xfId="1" applyNumberFormat="1" applyFont="1" applyFill="1" applyBorder="1" applyAlignment="1">
      <alignment horizontal="center" vertical="top" wrapText="1"/>
    </xf>
    <xf numFmtId="2" fontId="58" fillId="0" borderId="13" xfId="1" applyNumberFormat="1" applyFont="1" applyFill="1" applyBorder="1" applyAlignment="1">
      <alignment horizontal="right" vertical="top" wrapText="1"/>
    </xf>
    <xf numFmtId="2" fontId="58" fillId="0" borderId="3" xfId="1" applyNumberFormat="1" applyFont="1" applyFill="1" applyBorder="1" applyAlignment="1">
      <alignment horizontal="right" vertical="top" wrapText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43" fontId="5" fillId="0" borderId="1" xfId="2" applyFont="1" applyFill="1" applyBorder="1" applyAlignment="1">
      <alignment horizontal="right" vertical="center" wrapText="1" readingOrder="1"/>
    </xf>
    <xf numFmtId="188" fontId="26" fillId="0" borderId="13" xfId="2" quotePrefix="1" applyNumberFormat="1" applyFont="1" applyFill="1" applyBorder="1" applyAlignment="1">
      <alignment horizontal="right" vertical="center" wrapText="1" readingOrder="1"/>
    </xf>
    <xf numFmtId="188" fontId="26" fillId="0" borderId="2" xfId="2" quotePrefix="1" applyNumberFormat="1" applyFont="1" applyFill="1" applyBorder="1" applyAlignment="1">
      <alignment horizontal="right" vertical="center" wrapText="1" readingOrder="1"/>
    </xf>
    <xf numFmtId="188" fontId="26" fillId="0" borderId="3" xfId="2" quotePrefix="1" applyNumberFormat="1" applyFont="1" applyFill="1" applyBorder="1" applyAlignment="1">
      <alignment horizontal="right" vertical="center" wrapText="1" readingOrder="1"/>
    </xf>
    <xf numFmtId="4" fontId="3" fillId="0" borderId="1" xfId="1" applyNumberFormat="1" applyFont="1" applyFill="1" applyBorder="1" applyAlignment="1">
      <alignment horizontal="right" vertical="center" wrapText="1" readingOrder="1"/>
    </xf>
    <xf numFmtId="43" fontId="59" fillId="0" borderId="1" xfId="2" applyFont="1" applyFill="1" applyBorder="1" applyAlignment="1">
      <alignment horizontal="right" vertical="center" wrapText="1" readingOrder="1"/>
    </xf>
    <xf numFmtId="43" fontId="60" fillId="0" borderId="2" xfId="2" applyFont="1" applyFill="1" applyBorder="1" applyAlignment="1">
      <alignment vertical="top" wrapText="1"/>
    </xf>
    <xf numFmtId="43" fontId="60" fillId="0" borderId="3" xfId="2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5" fillId="0" borderId="3" xfId="1" applyNumberFormat="1" applyFont="1" applyFill="1" applyBorder="1" applyAlignment="1">
      <alignment horizontal="center" vertical="center" wrapText="1" readingOrder="1"/>
    </xf>
    <xf numFmtId="43" fontId="5" fillId="0" borderId="13" xfId="1" applyNumberFormat="1" applyFont="1" applyFill="1" applyBorder="1" applyAlignment="1">
      <alignment horizontal="center" vertical="center" wrapText="1" readingOrder="1"/>
    </xf>
    <xf numFmtId="43" fontId="5" fillId="0" borderId="2" xfId="1" applyNumberFormat="1" applyFont="1" applyFill="1" applyBorder="1" applyAlignment="1">
      <alignment horizontal="center" vertical="center" wrapText="1" readingOrder="1"/>
    </xf>
    <xf numFmtId="43" fontId="58" fillId="0" borderId="13" xfId="2" quotePrefix="1" applyFont="1" applyFill="1" applyBorder="1" applyAlignment="1">
      <alignment horizontal="right" vertical="top" wrapText="1"/>
    </xf>
    <xf numFmtId="43" fontId="58" fillId="0" borderId="3" xfId="2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45" fillId="0" borderId="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0" fontId="14" fillId="0" borderId="25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51" fillId="0" borderId="0" xfId="0" applyFont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/>
    </xf>
    <xf numFmtId="0" fontId="17" fillId="0" borderId="24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26" xfId="0" applyFont="1" applyBorder="1" applyAlignment="1">
      <alignment horizontal="left"/>
    </xf>
  </cellXfs>
  <cellStyles count="4">
    <cellStyle name="Normal" xfId="1"/>
    <cellStyle name="เครื่องหมายจุลภาค" xfId="2" builtinId="3"/>
    <cellStyle name="ปกติ" xfId="0" builtinId="0"/>
    <cellStyle name="ปกติ_Sheet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68</xdr:row>
      <xdr:rowOff>9525</xdr:rowOff>
    </xdr:from>
    <xdr:to>
      <xdr:col>6</xdr:col>
      <xdr:colOff>314325</xdr:colOff>
      <xdr:row>74</xdr:row>
      <xdr:rowOff>114300</xdr:rowOff>
    </xdr:to>
    <xdr:sp macro="" textlink="">
      <xdr:nvSpPr>
        <xdr:cNvPr id="2" name="TextBox 1"/>
        <xdr:cNvSpPr txBox="1"/>
      </xdr:nvSpPr>
      <xdr:spPr>
        <a:xfrm>
          <a:off x="133350" y="9715500"/>
          <a:ext cx="21717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(นางสมผิว  ศรีเผือก</a:t>
          </a:r>
        </a:p>
        <a:p>
          <a:pPr algn="ctr"/>
          <a:r>
            <a:rPr lang="th-TH" sz="1100">
              <a:latin typeface="MS Reference Sans Serif" pitchFamily="34" charset="0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561976</xdr:colOff>
      <xdr:row>68</xdr:row>
      <xdr:rowOff>19050</xdr:rowOff>
    </xdr:from>
    <xdr:to>
      <xdr:col>9</xdr:col>
      <xdr:colOff>123826</xdr:colOff>
      <xdr:row>74</xdr:row>
      <xdr:rowOff>123825</xdr:rowOff>
    </xdr:to>
    <xdr:sp macro="" textlink="">
      <xdr:nvSpPr>
        <xdr:cNvPr id="3" name="TextBox 2"/>
        <xdr:cNvSpPr txBox="1"/>
      </xdr:nvSpPr>
      <xdr:spPr>
        <a:xfrm>
          <a:off x="3362326" y="10086975"/>
          <a:ext cx="22479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(นายอภิรักษ์</a:t>
          </a:r>
          <a:r>
            <a:rPr lang="th-TH" sz="1100" baseline="0">
              <a:latin typeface="MS Reference Sans Serif" pitchFamily="34" charset="0"/>
            </a:rPr>
            <a:t>  ไพบูลย์</a:t>
          </a:r>
          <a:r>
            <a:rPr lang="th-TH" sz="1100">
              <a:latin typeface="MS Reference Sans Serif" pitchFamily="34" charset="0"/>
            </a:rPr>
            <a:t>)</a:t>
          </a:r>
        </a:p>
        <a:p>
          <a:pPr algn="ctr"/>
          <a:r>
            <a:rPr lang="th-TH" sz="1100">
              <a:latin typeface="MS Reference Sans Serif" pitchFamily="34" charset="0"/>
            </a:rPr>
            <a:t>ปลัดองค์การบริหารส่วนตำบลตลิ่งชัน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990600</xdr:colOff>
      <xdr:row>67</xdr:row>
      <xdr:rowOff>171450</xdr:rowOff>
    </xdr:from>
    <xdr:to>
      <xdr:col>13</xdr:col>
      <xdr:colOff>0</xdr:colOff>
      <xdr:row>74</xdr:row>
      <xdr:rowOff>95250</xdr:rowOff>
    </xdr:to>
    <xdr:sp macro="" textlink="">
      <xdr:nvSpPr>
        <xdr:cNvPr id="4" name="TextBox 3"/>
        <xdr:cNvSpPr txBox="1"/>
      </xdr:nvSpPr>
      <xdr:spPr>
        <a:xfrm>
          <a:off x="6629400" y="9696450"/>
          <a:ext cx="23050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(นายชัยวุฒิ  แก้วอย่างดี)</a:t>
          </a:r>
        </a:p>
        <a:p>
          <a:pPr algn="ctr"/>
          <a:r>
            <a:rPr lang="th-TH" sz="1100">
              <a:latin typeface="MS Reference Sans Serif" pitchFamily="34" charset="0"/>
            </a:rPr>
            <a:t>นายกองค์การบริหารส่วนตำบลตลิ่งชัน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1009650</xdr:colOff>
      <xdr:row>76</xdr:row>
      <xdr:rowOff>47625</xdr:rowOff>
    </xdr:from>
    <xdr:to>
      <xdr:col>13</xdr:col>
      <xdr:colOff>19050</xdr:colOff>
      <xdr:row>83</xdr:row>
      <xdr:rowOff>95250</xdr:rowOff>
    </xdr:to>
    <xdr:sp macro="" textlink="">
      <xdr:nvSpPr>
        <xdr:cNvPr id="5" name="TextBox 4"/>
        <xdr:cNvSpPr txBox="1"/>
      </xdr:nvSpPr>
      <xdr:spPr>
        <a:xfrm>
          <a:off x="6562725" y="11201400"/>
          <a:ext cx="2305050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>
            <a:latin typeface="MS Reference Sans Serif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4"/>
  <sheetViews>
    <sheetView showGridLines="0" workbookViewId="0">
      <pane ySplit="3" topLeftCell="A27" activePane="bottomLeft" state="frozen"/>
      <selection pane="bottomLeft" activeCell="S38" sqref="S38"/>
    </sheetView>
  </sheetViews>
  <sheetFormatPr defaultRowHeight="14.25"/>
  <cols>
    <col min="1" max="1" width="0.125" customWidth="1"/>
    <col min="2" max="2" width="3.875" customWidth="1"/>
    <col min="3" max="3" width="14.25" customWidth="1"/>
    <col min="4" max="4" width="0" hidden="1" customWidth="1"/>
    <col min="5" max="5" width="4" customWidth="1"/>
    <col min="6" max="6" width="2.75" customWidth="1"/>
    <col min="7" max="7" width="11.75" customWidth="1"/>
    <col min="8" max="8" width="17.875" customWidth="1"/>
    <col min="9" max="9" width="17.375" customWidth="1"/>
    <col min="10" max="10" width="32.375" customWidth="1"/>
    <col min="11" max="11" width="3.25" customWidth="1"/>
    <col min="12" max="12" width="0.75" customWidth="1"/>
    <col min="13" max="13" width="6.875" customWidth="1"/>
    <col min="14" max="14" width="9.375" customWidth="1"/>
    <col min="15" max="15" width="8.75" customWidth="1"/>
    <col min="16" max="17" width="0" hidden="1" customWidth="1"/>
  </cols>
  <sheetData>
    <row r="1" spans="1:16">
      <c r="A1" s="364"/>
      <c r="B1" s="365"/>
      <c r="C1" s="365"/>
      <c r="D1" s="365"/>
      <c r="E1" s="365"/>
      <c r="G1" s="366" t="s">
        <v>157</v>
      </c>
      <c r="H1" s="365"/>
      <c r="I1" s="365"/>
      <c r="J1" s="365"/>
      <c r="K1" s="365"/>
      <c r="O1" s="1"/>
    </row>
    <row r="2" spans="1:16" ht="21.2" customHeight="1">
      <c r="G2" s="367" t="s">
        <v>1</v>
      </c>
      <c r="H2" s="365"/>
      <c r="I2" s="365"/>
      <c r="J2" s="365"/>
      <c r="K2" s="365"/>
    </row>
    <row r="3" spans="1:16" ht="21.2" customHeight="1">
      <c r="G3" s="366" t="s">
        <v>299</v>
      </c>
      <c r="H3" s="365"/>
      <c r="I3" s="365"/>
      <c r="J3" s="365"/>
      <c r="K3" s="365"/>
    </row>
    <row r="4" spans="1:16">
      <c r="A4" s="352" t="s">
        <v>2</v>
      </c>
      <c r="B4" s="306"/>
      <c r="C4" s="306"/>
      <c r="D4" s="306"/>
      <c r="E4" s="306"/>
      <c r="F4" s="306"/>
      <c r="G4" s="306"/>
      <c r="H4" s="306"/>
      <c r="I4" s="307"/>
      <c r="J4" s="3" t="s">
        <v>3</v>
      </c>
      <c r="K4" s="349" t="s">
        <v>4</v>
      </c>
      <c r="L4" s="350"/>
      <c r="M4" s="351"/>
      <c r="N4" s="349" t="s">
        <v>5</v>
      </c>
      <c r="O4" s="350"/>
      <c r="P4" s="351"/>
    </row>
    <row r="5" spans="1:16" ht="40.5" customHeight="1">
      <c r="A5" s="352" t="s">
        <v>6</v>
      </c>
      <c r="B5" s="306"/>
      <c r="C5" s="307"/>
      <c r="E5" s="352" t="s">
        <v>7</v>
      </c>
      <c r="F5" s="306"/>
      <c r="G5" s="307"/>
      <c r="H5" s="2" t="s">
        <v>8</v>
      </c>
      <c r="I5" s="2" t="s">
        <v>9</v>
      </c>
      <c r="J5" s="4" t="s">
        <v>10</v>
      </c>
      <c r="K5" s="353" t="s">
        <v>10</v>
      </c>
      <c r="L5" s="354"/>
      <c r="M5" s="355"/>
      <c r="N5" s="353" t="s">
        <v>11</v>
      </c>
      <c r="O5" s="354"/>
      <c r="P5" s="355"/>
    </row>
    <row r="6" spans="1:16">
      <c r="A6" s="319" t="s">
        <v>10</v>
      </c>
      <c r="B6" s="306"/>
      <c r="C6" s="307"/>
      <c r="E6" s="305" t="s">
        <v>10</v>
      </c>
      <c r="F6" s="306"/>
      <c r="G6" s="307"/>
      <c r="H6" s="5" t="s">
        <v>10</v>
      </c>
      <c r="I6" s="282">
        <v>35803391.049999997</v>
      </c>
      <c r="J6" s="6" t="s">
        <v>12</v>
      </c>
      <c r="K6" s="319" t="s">
        <v>10</v>
      </c>
      <c r="L6" s="306"/>
      <c r="M6" s="307"/>
      <c r="N6" s="361">
        <v>38148867.009999998</v>
      </c>
      <c r="O6" s="362"/>
      <c r="P6" s="363"/>
    </row>
    <row r="7" spans="1:16">
      <c r="A7" s="330">
        <v>270000</v>
      </c>
      <c r="B7" s="331"/>
      <c r="C7" s="332"/>
      <c r="E7" s="305" t="s">
        <v>13</v>
      </c>
      <c r="F7" s="306"/>
      <c r="G7" s="307"/>
      <c r="H7" s="89">
        <v>270000</v>
      </c>
      <c r="I7" s="94">
        <v>282164.92</v>
      </c>
      <c r="J7" s="7" t="s">
        <v>14</v>
      </c>
      <c r="K7" s="308">
        <v>41100000</v>
      </c>
      <c r="L7" s="306"/>
      <c r="M7" s="307"/>
      <c r="N7" s="330">
        <v>935.72</v>
      </c>
      <c r="O7" s="331"/>
      <c r="P7" s="332"/>
    </row>
    <row r="8" spans="1:16">
      <c r="A8" s="330">
        <v>314000</v>
      </c>
      <c r="B8" s="331"/>
      <c r="C8" s="332"/>
      <c r="E8" s="305" t="s">
        <v>13</v>
      </c>
      <c r="F8" s="306"/>
      <c r="G8" s="307"/>
      <c r="H8" s="89">
        <v>314000</v>
      </c>
      <c r="I8" s="94">
        <v>286695.8</v>
      </c>
      <c r="J8" s="7" t="s">
        <v>15</v>
      </c>
      <c r="K8" s="308">
        <v>41200000</v>
      </c>
      <c r="L8" s="306"/>
      <c r="M8" s="307"/>
      <c r="N8" s="330">
        <v>36013.1</v>
      </c>
      <c r="O8" s="331"/>
      <c r="P8" s="332"/>
    </row>
    <row r="9" spans="1:16">
      <c r="A9" s="330">
        <v>120000</v>
      </c>
      <c r="B9" s="331"/>
      <c r="C9" s="332"/>
      <c r="E9" s="305" t="s">
        <v>13</v>
      </c>
      <c r="F9" s="306"/>
      <c r="G9" s="307"/>
      <c r="H9" s="89">
        <v>120000</v>
      </c>
      <c r="I9" s="94">
        <v>107707.99</v>
      </c>
      <c r="J9" s="7" t="s">
        <v>16</v>
      </c>
      <c r="K9" s="308">
        <v>41300000</v>
      </c>
      <c r="L9" s="306"/>
      <c r="M9" s="307"/>
      <c r="N9" s="360">
        <v>0</v>
      </c>
      <c r="O9" s="306"/>
      <c r="P9" s="307"/>
    </row>
    <row r="10" spans="1:16">
      <c r="A10" s="330">
        <v>50000</v>
      </c>
      <c r="B10" s="331"/>
      <c r="C10" s="332"/>
      <c r="E10" s="305" t="s">
        <v>13</v>
      </c>
      <c r="F10" s="306"/>
      <c r="G10" s="307"/>
      <c r="H10" s="89">
        <v>50000</v>
      </c>
      <c r="I10" s="94">
        <v>377610</v>
      </c>
      <c r="J10" s="7" t="s">
        <v>17</v>
      </c>
      <c r="K10" s="308">
        <v>41500000</v>
      </c>
      <c r="L10" s="306"/>
      <c r="M10" s="307"/>
      <c r="N10" s="330">
        <v>57300</v>
      </c>
      <c r="O10" s="331"/>
      <c r="P10" s="332"/>
    </row>
    <row r="11" spans="1:16">
      <c r="A11" s="330">
        <v>17422000</v>
      </c>
      <c r="B11" s="331"/>
      <c r="C11" s="332"/>
      <c r="E11" s="305" t="s">
        <v>13</v>
      </c>
      <c r="F11" s="306"/>
      <c r="G11" s="307"/>
      <c r="H11" s="89">
        <v>17422000</v>
      </c>
      <c r="I11" s="94">
        <v>20922456.420000002</v>
      </c>
      <c r="J11" s="7" t="s">
        <v>18</v>
      </c>
      <c r="K11" s="308">
        <v>42100000</v>
      </c>
      <c r="L11" s="306"/>
      <c r="M11" s="307"/>
      <c r="N11" s="330">
        <v>2719190.32</v>
      </c>
      <c r="O11" s="331"/>
      <c r="P11" s="332"/>
    </row>
    <row r="12" spans="1:16">
      <c r="A12" s="330">
        <v>29044000</v>
      </c>
      <c r="B12" s="331"/>
      <c r="C12" s="332"/>
      <c r="E12" s="305" t="s">
        <v>13</v>
      </c>
      <c r="F12" s="306"/>
      <c r="G12" s="307"/>
      <c r="H12" s="89">
        <v>29044000</v>
      </c>
      <c r="I12" s="94">
        <v>25815407</v>
      </c>
      <c r="J12" s="7" t="s">
        <v>19</v>
      </c>
      <c r="K12" s="308">
        <v>43100000</v>
      </c>
      <c r="L12" s="306"/>
      <c r="M12" s="307"/>
      <c r="N12" s="330">
        <v>72056</v>
      </c>
      <c r="O12" s="331"/>
      <c r="P12" s="332"/>
    </row>
    <row r="13" spans="1:16">
      <c r="A13" s="356">
        <f>SUM(A7:A12)</f>
        <v>47220000</v>
      </c>
      <c r="B13" s="331"/>
      <c r="C13" s="332"/>
      <c r="E13" s="357" t="s">
        <v>13</v>
      </c>
      <c r="F13" s="358"/>
      <c r="G13" s="359"/>
      <c r="H13" s="90">
        <f>SUM(H7:H12)</f>
        <v>47220000</v>
      </c>
      <c r="I13" s="95">
        <f>SUM(I7:I12)</f>
        <v>47792042.130000003</v>
      </c>
      <c r="J13" s="9" t="s">
        <v>221</v>
      </c>
      <c r="K13" s="315" t="s">
        <v>21</v>
      </c>
      <c r="L13" s="306"/>
      <c r="M13" s="307"/>
      <c r="N13" s="316">
        <f>SUM(N7:N12)</f>
        <v>2885495.1399999997</v>
      </c>
      <c r="O13" s="306"/>
      <c r="P13" s="307"/>
    </row>
    <row r="14" spans="1:16">
      <c r="A14" s="316">
        <f>A13</f>
        <v>47220000</v>
      </c>
      <c r="B14" s="306"/>
      <c r="C14" s="307"/>
      <c r="E14" s="314" t="s">
        <v>13</v>
      </c>
      <c r="F14" s="306"/>
      <c r="G14" s="307"/>
      <c r="H14" s="90">
        <f>H13</f>
        <v>47220000</v>
      </c>
      <c r="I14" s="95">
        <f>I13</f>
        <v>47792042.130000003</v>
      </c>
      <c r="J14" s="9" t="s">
        <v>20</v>
      </c>
      <c r="K14" s="315" t="s">
        <v>21</v>
      </c>
      <c r="L14" s="306"/>
      <c r="M14" s="307"/>
      <c r="N14" s="316">
        <f>N13</f>
        <v>2885495.1399999997</v>
      </c>
      <c r="O14" s="306"/>
      <c r="P14" s="307"/>
    </row>
    <row r="15" spans="1:16" s="292" customFormat="1">
      <c r="A15" s="293"/>
      <c r="B15" s="290"/>
      <c r="C15" s="291"/>
      <c r="E15" s="369"/>
      <c r="F15" s="370"/>
      <c r="G15" s="371"/>
      <c r="H15" s="293"/>
      <c r="I15" s="293">
        <v>8900</v>
      </c>
      <c r="J15" s="297" t="s">
        <v>307</v>
      </c>
      <c r="K15" s="369"/>
      <c r="L15" s="370"/>
      <c r="M15" s="371"/>
      <c r="N15" s="372">
        <v>8900</v>
      </c>
      <c r="O15" s="373"/>
      <c r="P15" s="97">
        <f>SUM(N15)</f>
        <v>8900</v>
      </c>
    </row>
    <row r="16" spans="1:16" s="292" customFormat="1" ht="17.25" customHeight="1">
      <c r="A16" s="293"/>
      <c r="B16" s="290"/>
      <c r="C16" s="291"/>
      <c r="E16" s="369"/>
      <c r="F16" s="370"/>
      <c r="G16" s="371"/>
      <c r="H16" s="293"/>
      <c r="I16" s="293">
        <f>SUM(I14:I15)</f>
        <v>47800942.130000003</v>
      </c>
      <c r="J16" s="9" t="s">
        <v>20</v>
      </c>
      <c r="K16" s="369"/>
      <c r="L16" s="370"/>
      <c r="M16" s="371"/>
      <c r="N16" s="372">
        <f>SUM(N14:N15)</f>
        <v>2894395.1399999997</v>
      </c>
      <c r="O16" s="373"/>
      <c r="P16" s="97">
        <f>SUM(N16)</f>
        <v>2894395.1399999997</v>
      </c>
    </row>
    <row r="17" spans="1:16">
      <c r="A17" s="368" t="s">
        <v>13</v>
      </c>
      <c r="B17" s="331"/>
      <c r="C17" s="332"/>
      <c r="E17" s="335">
        <v>0</v>
      </c>
      <c r="F17" s="336"/>
      <c r="G17" s="337"/>
      <c r="H17" s="5" t="s">
        <v>13</v>
      </c>
      <c r="I17" s="94">
        <v>198551.44</v>
      </c>
      <c r="J17" s="7" t="s">
        <v>22</v>
      </c>
      <c r="K17" s="308">
        <v>21040001</v>
      </c>
      <c r="L17" s="306"/>
      <c r="M17" s="307"/>
      <c r="N17" s="330">
        <v>14428.2</v>
      </c>
      <c r="O17" s="331"/>
      <c r="P17" s="332"/>
    </row>
    <row r="18" spans="1:16" s="219" customFormat="1" ht="16.5" customHeight="1">
      <c r="A18" s="220"/>
      <c r="B18" s="374" t="s">
        <v>13</v>
      </c>
      <c r="C18" s="375"/>
      <c r="E18" s="335">
        <v>0</v>
      </c>
      <c r="F18" s="336"/>
      <c r="G18" s="337"/>
      <c r="H18" s="218">
        <v>0</v>
      </c>
      <c r="I18" s="215">
        <v>0</v>
      </c>
      <c r="J18" s="7" t="s">
        <v>234</v>
      </c>
      <c r="K18" s="309">
        <v>21040005</v>
      </c>
      <c r="L18" s="310"/>
      <c r="M18" s="311"/>
      <c r="N18" s="320">
        <v>0</v>
      </c>
      <c r="O18" s="321"/>
      <c r="P18" s="216">
        <f>SUM(N18)</f>
        <v>0</v>
      </c>
    </row>
    <row r="19" spans="1:16">
      <c r="A19" s="305" t="s">
        <v>13</v>
      </c>
      <c r="B19" s="306"/>
      <c r="C19" s="307"/>
      <c r="E19" s="335">
        <v>0</v>
      </c>
      <c r="F19" s="336"/>
      <c r="G19" s="337"/>
      <c r="H19" s="5" t="s">
        <v>13</v>
      </c>
      <c r="I19" s="94">
        <v>184574.88</v>
      </c>
      <c r="J19" s="7" t="s">
        <v>39</v>
      </c>
      <c r="K19" s="308">
        <v>21040008</v>
      </c>
      <c r="L19" s="306"/>
      <c r="M19" s="307"/>
      <c r="N19" s="330">
        <v>46004.13</v>
      </c>
      <c r="O19" s="331"/>
      <c r="P19" s="332"/>
    </row>
    <row r="20" spans="1:16" s="82" customFormat="1" ht="18" customHeight="1">
      <c r="A20" s="83"/>
      <c r="B20" s="333" t="s">
        <v>13</v>
      </c>
      <c r="C20" s="334"/>
      <c r="E20" s="305" t="s">
        <v>13</v>
      </c>
      <c r="F20" s="306"/>
      <c r="G20" s="307"/>
      <c r="H20" s="92">
        <v>0</v>
      </c>
      <c r="I20" s="94">
        <v>77381</v>
      </c>
      <c r="J20" s="7" t="s">
        <v>23</v>
      </c>
      <c r="K20" s="308">
        <v>21040013</v>
      </c>
      <c r="L20" s="306"/>
      <c r="M20" s="307"/>
      <c r="N20" s="312">
        <v>7800</v>
      </c>
      <c r="O20" s="313"/>
      <c r="P20" s="97">
        <f t="shared" ref="P20:P25" si="0">SUM(N20)</f>
        <v>7800</v>
      </c>
    </row>
    <row r="21" spans="1:16" s="82" customFormat="1">
      <c r="A21" s="83"/>
      <c r="B21" s="81"/>
      <c r="C21" s="91">
        <v>0</v>
      </c>
      <c r="E21" s="335">
        <v>0</v>
      </c>
      <c r="F21" s="336"/>
      <c r="G21" s="337"/>
      <c r="H21" s="92">
        <v>0</v>
      </c>
      <c r="I21" s="94">
        <v>0</v>
      </c>
      <c r="J21" s="7" t="s">
        <v>40</v>
      </c>
      <c r="K21" s="308">
        <v>21040014</v>
      </c>
      <c r="L21" s="306"/>
      <c r="M21" s="307"/>
      <c r="N21" s="312">
        <v>0</v>
      </c>
      <c r="O21" s="313"/>
      <c r="P21" s="97">
        <f t="shared" si="0"/>
        <v>0</v>
      </c>
    </row>
    <row r="22" spans="1:16" s="169" customFormat="1" ht="15.75" customHeight="1">
      <c r="A22" s="171"/>
      <c r="B22" s="170"/>
      <c r="C22" s="91">
        <v>0</v>
      </c>
      <c r="E22" s="338">
        <v>0</v>
      </c>
      <c r="F22" s="339"/>
      <c r="G22" s="340"/>
      <c r="H22" s="172">
        <v>0</v>
      </c>
      <c r="I22" s="173">
        <v>600000</v>
      </c>
      <c r="J22" s="7" t="s">
        <v>296</v>
      </c>
      <c r="K22" s="309">
        <v>11044000</v>
      </c>
      <c r="L22" s="310"/>
      <c r="M22" s="311"/>
      <c r="N22" s="320">
        <v>0</v>
      </c>
      <c r="O22" s="321"/>
      <c r="P22" s="97">
        <f t="shared" si="0"/>
        <v>0</v>
      </c>
    </row>
    <row r="23" spans="1:16" s="208" customFormat="1">
      <c r="A23" s="206"/>
      <c r="B23" s="205"/>
      <c r="C23" s="91">
        <v>0</v>
      </c>
      <c r="E23" s="210"/>
      <c r="F23" s="211"/>
      <c r="G23" s="212">
        <v>0</v>
      </c>
      <c r="H23" s="207">
        <v>0</v>
      </c>
      <c r="I23" s="209">
        <v>0</v>
      </c>
      <c r="J23" s="7" t="s">
        <v>230</v>
      </c>
      <c r="K23" s="309">
        <v>11043001</v>
      </c>
      <c r="L23" s="310"/>
      <c r="M23" s="311"/>
      <c r="N23" s="320">
        <v>0</v>
      </c>
      <c r="O23" s="321"/>
      <c r="P23" s="97">
        <f t="shared" si="0"/>
        <v>0</v>
      </c>
    </row>
    <row r="24" spans="1:16" s="219" customFormat="1">
      <c r="A24" s="217"/>
      <c r="B24" s="347">
        <v>0</v>
      </c>
      <c r="C24" s="348"/>
      <c r="E24" s="338">
        <v>0</v>
      </c>
      <c r="F24" s="339"/>
      <c r="G24" s="340"/>
      <c r="H24" s="218">
        <v>0</v>
      </c>
      <c r="I24" s="215">
        <v>0</v>
      </c>
      <c r="J24" s="7" t="s">
        <v>175</v>
      </c>
      <c r="K24" s="309">
        <v>11042000</v>
      </c>
      <c r="L24" s="310"/>
      <c r="M24" s="311"/>
      <c r="N24" s="320">
        <v>0</v>
      </c>
      <c r="O24" s="321"/>
      <c r="P24" s="97">
        <f t="shared" si="0"/>
        <v>0</v>
      </c>
    </row>
    <row r="25" spans="1:16" s="249" customFormat="1" ht="17.25" customHeight="1">
      <c r="A25" s="248"/>
      <c r="B25" s="232"/>
      <c r="C25" s="254">
        <v>0</v>
      </c>
      <c r="E25" s="251"/>
      <c r="F25" s="252"/>
      <c r="G25" s="253">
        <v>0</v>
      </c>
      <c r="H25" s="250">
        <v>0</v>
      </c>
      <c r="I25" s="247">
        <v>79050</v>
      </c>
      <c r="J25" s="7" t="s">
        <v>237</v>
      </c>
      <c r="K25" s="309">
        <v>11041000</v>
      </c>
      <c r="L25" s="310"/>
      <c r="M25" s="311"/>
      <c r="N25" s="320">
        <v>0</v>
      </c>
      <c r="O25" s="321"/>
      <c r="P25" s="97">
        <f t="shared" si="0"/>
        <v>0</v>
      </c>
    </row>
    <row r="26" spans="1:16" s="226" customFormat="1">
      <c r="A26" s="224"/>
      <c r="B26" s="232"/>
      <c r="C26" s="231">
        <v>0</v>
      </c>
      <c r="E26" s="227"/>
      <c r="F26" s="228"/>
      <c r="G26" s="229">
        <v>0</v>
      </c>
      <c r="H26" s="225">
        <v>0</v>
      </c>
      <c r="I26" s="230">
        <v>228.07</v>
      </c>
      <c r="J26" s="7" t="s">
        <v>251</v>
      </c>
      <c r="K26" s="308">
        <v>21040099</v>
      </c>
      <c r="L26" s="306"/>
      <c r="M26" s="307"/>
      <c r="N26" s="320">
        <v>0</v>
      </c>
      <c r="O26" s="321"/>
      <c r="P26" s="97">
        <f>SUM(N26:O26)</f>
        <v>0</v>
      </c>
    </row>
    <row r="27" spans="1:16" s="257" customFormat="1" ht="14.25" customHeight="1">
      <c r="A27" s="256"/>
      <c r="B27" s="232"/>
      <c r="C27" s="262">
        <v>0</v>
      </c>
      <c r="E27" s="259"/>
      <c r="F27" s="260"/>
      <c r="G27" s="261">
        <v>0</v>
      </c>
      <c r="H27" s="258">
        <v>0</v>
      </c>
      <c r="I27" s="255">
        <v>0</v>
      </c>
      <c r="J27" s="7" t="s">
        <v>298</v>
      </c>
      <c r="K27" s="308">
        <v>21040007</v>
      </c>
      <c r="L27" s="306"/>
      <c r="M27" s="307"/>
      <c r="N27" s="312">
        <v>0</v>
      </c>
      <c r="O27" s="313"/>
      <c r="P27" s="97">
        <f>SUM(N27:O27)</f>
        <v>0</v>
      </c>
    </row>
    <row r="28" spans="1:16">
      <c r="A28" s="305" t="s">
        <v>13</v>
      </c>
      <c r="B28" s="306"/>
      <c r="C28" s="307"/>
      <c r="E28" s="305" t="s">
        <v>13</v>
      </c>
      <c r="F28" s="306"/>
      <c r="G28" s="307"/>
      <c r="H28" s="5" t="s">
        <v>13</v>
      </c>
      <c r="I28" s="96">
        <v>12782</v>
      </c>
      <c r="J28" s="7" t="s">
        <v>255</v>
      </c>
      <c r="K28" s="308">
        <v>21040099</v>
      </c>
      <c r="L28" s="306"/>
      <c r="M28" s="307"/>
      <c r="N28" s="330">
        <v>1910</v>
      </c>
      <c r="O28" s="331"/>
      <c r="P28" s="332"/>
    </row>
    <row r="29" spans="1:16" s="285" customFormat="1">
      <c r="A29" s="283"/>
      <c r="B29" s="341">
        <v>0</v>
      </c>
      <c r="C29" s="342"/>
      <c r="E29" s="338">
        <v>0</v>
      </c>
      <c r="F29" s="339"/>
      <c r="G29" s="340"/>
      <c r="H29" s="283"/>
      <c r="I29" s="286">
        <v>16000</v>
      </c>
      <c r="J29" s="7" t="s">
        <v>291</v>
      </c>
      <c r="K29" s="308">
        <v>21040099</v>
      </c>
      <c r="L29" s="306"/>
      <c r="M29" s="307"/>
      <c r="N29" s="320">
        <v>0</v>
      </c>
      <c r="O29" s="321"/>
      <c r="P29" s="284"/>
    </row>
    <row r="30" spans="1:16" s="178" customFormat="1">
      <c r="A30" s="177"/>
      <c r="B30" s="333" t="s">
        <v>13</v>
      </c>
      <c r="C30" s="334"/>
      <c r="E30" s="305" t="s">
        <v>13</v>
      </c>
      <c r="F30" s="306"/>
      <c r="G30" s="307"/>
      <c r="H30" s="177" t="s">
        <v>13</v>
      </c>
      <c r="I30" s="180">
        <v>2351.0500000000002</v>
      </c>
      <c r="J30" s="7" t="s">
        <v>41</v>
      </c>
      <c r="K30" s="308">
        <v>31000000</v>
      </c>
      <c r="L30" s="306"/>
      <c r="M30" s="307"/>
      <c r="N30" s="312">
        <v>0</v>
      </c>
      <c r="O30" s="313"/>
      <c r="P30" s="179">
        <f>SUM(N30)</f>
        <v>0</v>
      </c>
    </row>
    <row r="31" spans="1:16" ht="14.25" customHeight="1">
      <c r="A31" s="305" t="s">
        <v>13</v>
      </c>
      <c r="B31" s="306"/>
      <c r="C31" s="307"/>
      <c r="E31" s="314" t="s">
        <v>13</v>
      </c>
      <c r="F31" s="306"/>
      <c r="G31" s="307"/>
      <c r="H31" s="8" t="s">
        <v>13</v>
      </c>
      <c r="I31" s="95">
        <f>SUM(I17:I30)</f>
        <v>1170918.4400000002</v>
      </c>
      <c r="J31" s="9" t="s">
        <v>20</v>
      </c>
      <c r="K31" s="315" t="s">
        <v>21</v>
      </c>
      <c r="L31" s="306"/>
      <c r="M31" s="307"/>
      <c r="N31" s="316">
        <f>SUM(N17:N30)</f>
        <v>70142.33</v>
      </c>
      <c r="O31" s="306"/>
      <c r="P31" s="307"/>
    </row>
    <row r="32" spans="1:16">
      <c r="A32" s="343">
        <f>SUM(A14:A31)</f>
        <v>47220000</v>
      </c>
      <c r="B32" s="326"/>
      <c r="C32" s="327"/>
      <c r="E32" s="344" t="s">
        <v>13</v>
      </c>
      <c r="F32" s="326"/>
      <c r="G32" s="327"/>
      <c r="H32" s="98">
        <f>SUM(H14:H31)</f>
        <v>47220000</v>
      </c>
      <c r="I32" s="98">
        <f>I16+I31</f>
        <v>48971860.57</v>
      </c>
      <c r="J32" s="10" t="s">
        <v>24</v>
      </c>
      <c r="K32" s="345" t="s">
        <v>21</v>
      </c>
      <c r="L32" s="326"/>
      <c r="M32" s="327"/>
      <c r="N32" s="343">
        <f>N16+N31</f>
        <v>2964537.4699999997</v>
      </c>
      <c r="O32" s="326"/>
      <c r="P32" s="327"/>
    </row>
    <row r="33" spans="1:16" s="296" customFormat="1">
      <c r="A33" s="298"/>
      <c r="B33" s="294"/>
      <c r="C33" s="346"/>
      <c r="D33" s="346"/>
      <c r="E33" s="346"/>
      <c r="F33" s="346"/>
      <c r="G33" s="346"/>
      <c r="H33" s="346"/>
      <c r="I33" s="346"/>
      <c r="J33" s="346"/>
      <c r="K33" s="346"/>
      <c r="L33" s="346"/>
      <c r="M33" s="346"/>
      <c r="N33" s="346"/>
      <c r="O33" s="346"/>
      <c r="P33" s="295"/>
    </row>
    <row r="34" spans="1:16">
      <c r="A34" s="330">
        <v>12787995</v>
      </c>
      <c r="B34" s="331"/>
      <c r="C34" s="332"/>
      <c r="E34" s="305" t="s">
        <v>13</v>
      </c>
      <c r="F34" s="306"/>
      <c r="G34" s="307"/>
      <c r="H34" s="89">
        <v>12787995</v>
      </c>
      <c r="I34" s="94">
        <v>11606565</v>
      </c>
      <c r="J34" s="7" t="s">
        <v>25</v>
      </c>
      <c r="K34" s="308">
        <v>51100000</v>
      </c>
      <c r="L34" s="306"/>
      <c r="M34" s="307"/>
      <c r="N34" s="330">
        <v>949500</v>
      </c>
      <c r="O34" s="331"/>
      <c r="P34" s="332"/>
    </row>
    <row r="35" spans="1:16">
      <c r="A35" s="330">
        <v>2398320</v>
      </c>
      <c r="B35" s="331"/>
      <c r="C35" s="332"/>
      <c r="E35" s="305" t="s">
        <v>13</v>
      </c>
      <c r="F35" s="306"/>
      <c r="G35" s="307"/>
      <c r="H35" s="89">
        <v>2398320</v>
      </c>
      <c r="I35" s="94">
        <v>2119260</v>
      </c>
      <c r="J35" s="7" t="s">
        <v>26</v>
      </c>
      <c r="K35" s="308">
        <v>52100000</v>
      </c>
      <c r="L35" s="306"/>
      <c r="M35" s="307"/>
      <c r="N35" s="330">
        <v>192660</v>
      </c>
      <c r="O35" s="331"/>
      <c r="P35" s="332"/>
    </row>
    <row r="36" spans="1:16">
      <c r="A36" s="330">
        <v>9579000</v>
      </c>
      <c r="B36" s="331"/>
      <c r="C36" s="332"/>
      <c r="E36" s="335">
        <v>0</v>
      </c>
      <c r="F36" s="336"/>
      <c r="G36" s="337"/>
      <c r="H36" s="89">
        <v>9579000</v>
      </c>
      <c r="I36" s="94">
        <v>7998859.3499999996</v>
      </c>
      <c r="J36" s="7" t="s">
        <v>27</v>
      </c>
      <c r="K36" s="308">
        <v>52200000</v>
      </c>
      <c r="L36" s="306"/>
      <c r="M36" s="307"/>
      <c r="N36" s="330">
        <v>749480</v>
      </c>
      <c r="O36" s="331"/>
      <c r="P36" s="332"/>
    </row>
    <row r="37" spans="1:16">
      <c r="A37" s="330">
        <v>1355000</v>
      </c>
      <c r="B37" s="331"/>
      <c r="C37" s="332"/>
      <c r="E37" s="305" t="s">
        <v>13</v>
      </c>
      <c r="F37" s="306"/>
      <c r="G37" s="307"/>
      <c r="H37" s="89">
        <v>1355000</v>
      </c>
      <c r="I37" s="94">
        <v>242800</v>
      </c>
      <c r="J37" s="7" t="s">
        <v>28</v>
      </c>
      <c r="K37" s="308">
        <v>53100000</v>
      </c>
      <c r="L37" s="306"/>
      <c r="M37" s="307"/>
      <c r="N37" s="330">
        <v>19500</v>
      </c>
      <c r="O37" s="331"/>
      <c r="P37" s="332"/>
    </row>
    <row r="38" spans="1:16">
      <c r="A38" s="330">
        <v>5851400</v>
      </c>
      <c r="B38" s="331"/>
      <c r="C38" s="332"/>
      <c r="E38" s="335">
        <v>0</v>
      </c>
      <c r="F38" s="336"/>
      <c r="G38" s="337"/>
      <c r="H38" s="89">
        <v>5851400</v>
      </c>
      <c r="I38" s="94">
        <v>2665792.15</v>
      </c>
      <c r="J38" s="7" t="s">
        <v>29</v>
      </c>
      <c r="K38" s="308">
        <v>5320000</v>
      </c>
      <c r="L38" s="306"/>
      <c r="M38" s="307"/>
      <c r="N38" s="330">
        <v>290380</v>
      </c>
      <c r="O38" s="331"/>
      <c r="P38" s="332"/>
    </row>
    <row r="39" spans="1:16">
      <c r="A39" s="330">
        <v>3212485</v>
      </c>
      <c r="B39" s="331"/>
      <c r="C39" s="332"/>
      <c r="E39" s="305" t="s">
        <v>13</v>
      </c>
      <c r="F39" s="306"/>
      <c r="G39" s="307"/>
      <c r="H39" s="89">
        <v>3212485</v>
      </c>
      <c r="I39" s="94">
        <v>1634746.3</v>
      </c>
      <c r="J39" s="7" t="s">
        <v>30</v>
      </c>
      <c r="K39" s="308">
        <v>53300000</v>
      </c>
      <c r="L39" s="306"/>
      <c r="M39" s="307"/>
      <c r="N39" s="330">
        <v>100961.2</v>
      </c>
      <c r="O39" s="331"/>
      <c r="P39" s="332"/>
    </row>
    <row r="40" spans="1:16">
      <c r="A40" s="330">
        <v>465000</v>
      </c>
      <c r="B40" s="331"/>
      <c r="C40" s="332"/>
      <c r="E40" s="305" t="s">
        <v>13</v>
      </c>
      <c r="F40" s="306"/>
      <c r="G40" s="307"/>
      <c r="H40" s="89">
        <v>465000</v>
      </c>
      <c r="I40" s="94">
        <v>182738.23</v>
      </c>
      <c r="J40" s="7" t="s">
        <v>31</v>
      </c>
      <c r="K40" s="308">
        <v>53400000</v>
      </c>
      <c r="L40" s="306"/>
      <c r="M40" s="307"/>
      <c r="N40" s="330">
        <v>19444.669999999998</v>
      </c>
      <c r="O40" s="331"/>
      <c r="P40" s="332"/>
    </row>
    <row r="41" spans="1:16">
      <c r="A41" s="330">
        <v>1653900</v>
      </c>
      <c r="B41" s="331"/>
      <c r="C41" s="332"/>
      <c r="E41" s="305" t="s">
        <v>13</v>
      </c>
      <c r="F41" s="306"/>
      <c r="G41" s="307"/>
      <c r="H41" s="89">
        <v>1653900</v>
      </c>
      <c r="I41" s="94">
        <v>397347.87</v>
      </c>
      <c r="J41" s="7" t="s">
        <v>32</v>
      </c>
      <c r="K41" s="308">
        <v>54100000</v>
      </c>
      <c r="L41" s="306"/>
      <c r="M41" s="307"/>
      <c r="N41" s="330">
        <v>0</v>
      </c>
      <c r="O41" s="331"/>
      <c r="P41" s="332"/>
    </row>
    <row r="42" spans="1:16">
      <c r="A42" s="330">
        <v>6681900</v>
      </c>
      <c r="B42" s="331"/>
      <c r="C42" s="332"/>
      <c r="E42" s="305" t="s">
        <v>13</v>
      </c>
      <c r="F42" s="306"/>
      <c r="G42" s="307"/>
      <c r="H42" s="89">
        <v>6681900</v>
      </c>
      <c r="I42" s="94">
        <v>3067490</v>
      </c>
      <c r="J42" s="7" t="s">
        <v>33</v>
      </c>
      <c r="K42" s="308">
        <v>54200000</v>
      </c>
      <c r="L42" s="306"/>
      <c r="M42" s="307"/>
      <c r="N42" s="330">
        <v>1419490</v>
      </c>
      <c r="O42" s="331"/>
      <c r="P42" s="332"/>
    </row>
    <row r="43" spans="1:16">
      <c r="A43" s="330">
        <v>25000</v>
      </c>
      <c r="B43" s="331"/>
      <c r="C43" s="332"/>
      <c r="E43" s="305" t="s">
        <v>13</v>
      </c>
      <c r="F43" s="306"/>
      <c r="G43" s="307"/>
      <c r="H43" s="89">
        <v>25000</v>
      </c>
      <c r="I43" s="94">
        <v>0</v>
      </c>
      <c r="J43" s="7" t="s">
        <v>34</v>
      </c>
      <c r="K43" s="308">
        <v>55100000</v>
      </c>
      <c r="L43" s="306"/>
      <c r="M43" s="307"/>
      <c r="N43" s="305" t="s">
        <v>235</v>
      </c>
      <c r="O43" s="306"/>
      <c r="P43" s="307"/>
    </row>
    <row r="44" spans="1:16">
      <c r="A44" s="330">
        <v>3210000</v>
      </c>
      <c r="B44" s="331"/>
      <c r="C44" s="332"/>
      <c r="E44" s="305" t="s">
        <v>13</v>
      </c>
      <c r="F44" s="306"/>
      <c r="G44" s="307"/>
      <c r="H44" s="89">
        <v>3210000</v>
      </c>
      <c r="I44" s="94">
        <v>3277826.44</v>
      </c>
      <c r="J44" s="7" t="s">
        <v>35</v>
      </c>
      <c r="K44" s="308">
        <v>56100000</v>
      </c>
      <c r="L44" s="306"/>
      <c r="M44" s="307"/>
      <c r="N44" s="330">
        <v>842000</v>
      </c>
      <c r="O44" s="331"/>
      <c r="P44" s="332"/>
    </row>
    <row r="45" spans="1:16">
      <c r="A45" s="316">
        <f>A34+A35+A36+A37+A38+A39+A40+A41+A42+A43+A44</f>
        <v>47220000</v>
      </c>
      <c r="B45" s="306"/>
      <c r="C45" s="307"/>
      <c r="E45" s="314" t="s">
        <v>13</v>
      </c>
      <c r="F45" s="306"/>
      <c r="G45" s="307"/>
      <c r="H45" s="90">
        <f>SUM(H34:H44)</f>
        <v>47220000</v>
      </c>
      <c r="I45" s="95">
        <f>SUM(I34:I44)</f>
        <v>33193425.340000004</v>
      </c>
      <c r="J45" s="9" t="s">
        <v>20</v>
      </c>
      <c r="K45" s="315" t="s">
        <v>21</v>
      </c>
      <c r="L45" s="306"/>
      <c r="M45" s="307"/>
      <c r="N45" s="316">
        <f>SUM(N34:N44)</f>
        <v>4583415.87</v>
      </c>
      <c r="O45" s="306"/>
      <c r="P45" s="307"/>
    </row>
    <row r="46" spans="1:16">
      <c r="A46" s="305" t="s">
        <v>13</v>
      </c>
      <c r="B46" s="306"/>
      <c r="C46" s="307"/>
      <c r="E46" s="305" t="s">
        <v>13</v>
      </c>
      <c r="F46" s="306"/>
      <c r="G46" s="307"/>
      <c r="H46" s="5" t="s">
        <v>13</v>
      </c>
      <c r="I46" s="94">
        <v>3490681.22</v>
      </c>
      <c r="J46" s="7" t="s">
        <v>36</v>
      </c>
      <c r="K46" s="308">
        <v>21010000</v>
      </c>
      <c r="L46" s="306"/>
      <c r="M46" s="307"/>
      <c r="N46" s="330">
        <v>0</v>
      </c>
      <c r="O46" s="331"/>
      <c r="P46" s="332"/>
    </row>
    <row r="47" spans="1:16">
      <c r="A47" s="305" t="s">
        <v>13</v>
      </c>
      <c r="B47" s="306"/>
      <c r="C47" s="307"/>
      <c r="E47" s="305" t="s">
        <v>13</v>
      </c>
      <c r="F47" s="306"/>
      <c r="G47" s="307"/>
      <c r="H47" s="5" t="s">
        <v>13</v>
      </c>
      <c r="I47" s="96" t="s">
        <v>13</v>
      </c>
      <c r="J47" s="7" t="s">
        <v>37</v>
      </c>
      <c r="K47" s="308">
        <v>21020000</v>
      </c>
      <c r="L47" s="306"/>
      <c r="M47" s="307"/>
      <c r="N47" s="335">
        <v>0</v>
      </c>
      <c r="O47" s="336"/>
      <c r="P47" s="337"/>
    </row>
    <row r="48" spans="1:16">
      <c r="A48" s="305" t="s">
        <v>13</v>
      </c>
      <c r="B48" s="306"/>
      <c r="C48" s="307"/>
      <c r="E48" s="305" t="s">
        <v>13</v>
      </c>
      <c r="F48" s="306"/>
      <c r="G48" s="307"/>
      <c r="H48" s="5" t="s">
        <v>13</v>
      </c>
      <c r="I48" s="94">
        <v>219591.67999999999</v>
      </c>
      <c r="J48" s="7" t="s">
        <v>22</v>
      </c>
      <c r="K48" s="308">
        <v>21040001</v>
      </c>
      <c r="L48" s="306"/>
      <c r="M48" s="307"/>
      <c r="N48" s="330">
        <v>3585.35</v>
      </c>
      <c r="O48" s="331"/>
      <c r="P48" s="332"/>
    </row>
    <row r="49" spans="1:16" s="219" customFormat="1">
      <c r="A49" s="217"/>
      <c r="B49" s="341">
        <v>0</v>
      </c>
      <c r="C49" s="342"/>
      <c r="E49" s="338">
        <v>0</v>
      </c>
      <c r="F49" s="339"/>
      <c r="G49" s="340"/>
      <c r="H49" s="218">
        <v>0</v>
      </c>
      <c r="I49" s="215">
        <v>0</v>
      </c>
      <c r="J49" s="7" t="s">
        <v>234</v>
      </c>
      <c r="K49" s="309">
        <v>21040005</v>
      </c>
      <c r="L49" s="310"/>
      <c r="M49" s="311"/>
      <c r="N49" s="320">
        <v>0</v>
      </c>
      <c r="O49" s="321"/>
      <c r="P49" s="216">
        <f>SUM(N49)</f>
        <v>0</v>
      </c>
    </row>
    <row r="50" spans="1:16" s="273" customFormat="1">
      <c r="A50" s="270"/>
      <c r="B50" s="278"/>
      <c r="C50" s="279">
        <v>0</v>
      </c>
      <c r="E50" s="275"/>
      <c r="F50" s="276"/>
      <c r="G50" s="277">
        <v>0</v>
      </c>
      <c r="H50" s="274">
        <v>0</v>
      </c>
      <c r="I50" s="271">
        <v>82800</v>
      </c>
      <c r="J50" s="280" t="s">
        <v>254</v>
      </c>
      <c r="K50" s="309">
        <v>21040008</v>
      </c>
      <c r="L50" s="310"/>
      <c r="M50" s="311"/>
      <c r="N50" s="320">
        <v>25430</v>
      </c>
      <c r="O50" s="321"/>
      <c r="P50" s="272"/>
    </row>
    <row r="51" spans="1:16">
      <c r="A51" s="305" t="s">
        <v>13</v>
      </c>
      <c r="B51" s="306"/>
      <c r="C51" s="307"/>
      <c r="E51" s="305" t="s">
        <v>13</v>
      </c>
      <c r="F51" s="306"/>
      <c r="G51" s="307"/>
      <c r="H51" s="5" t="s">
        <v>13</v>
      </c>
      <c r="I51" s="96">
        <v>0</v>
      </c>
      <c r="J51" s="7" t="s">
        <v>38</v>
      </c>
      <c r="K51" s="308">
        <v>21040007</v>
      </c>
      <c r="L51" s="306"/>
      <c r="M51" s="307"/>
      <c r="N51" s="330">
        <v>0</v>
      </c>
      <c r="O51" s="331"/>
      <c r="P51" s="332"/>
    </row>
    <row r="52" spans="1:16">
      <c r="A52" s="305" t="s">
        <v>13</v>
      </c>
      <c r="B52" s="306"/>
      <c r="C52" s="307"/>
      <c r="E52" s="305" t="s">
        <v>13</v>
      </c>
      <c r="F52" s="306"/>
      <c r="G52" s="307"/>
      <c r="H52" s="5" t="s">
        <v>13</v>
      </c>
      <c r="I52" s="94">
        <v>158640</v>
      </c>
      <c r="J52" s="7" t="s">
        <v>224</v>
      </c>
      <c r="K52" s="308">
        <v>21040099</v>
      </c>
      <c r="L52" s="306"/>
      <c r="M52" s="307"/>
      <c r="N52" s="330">
        <v>74050</v>
      </c>
      <c r="O52" s="331"/>
      <c r="P52" s="332"/>
    </row>
    <row r="53" spans="1:16" s="178" customFormat="1" ht="18" customHeight="1">
      <c r="A53" s="177"/>
      <c r="B53" s="174"/>
      <c r="C53" s="91">
        <v>0</v>
      </c>
      <c r="E53" s="338">
        <v>0</v>
      </c>
      <c r="F53" s="339"/>
      <c r="G53" s="340"/>
      <c r="H53" s="207">
        <v>0</v>
      </c>
      <c r="I53" s="175">
        <v>81115</v>
      </c>
      <c r="J53" s="7" t="s">
        <v>23</v>
      </c>
      <c r="K53" s="309">
        <v>21040013</v>
      </c>
      <c r="L53" s="310"/>
      <c r="M53" s="311"/>
      <c r="N53" s="320">
        <v>7800</v>
      </c>
      <c r="O53" s="321"/>
      <c r="P53" s="176">
        <f>SUM(N53)</f>
        <v>7800</v>
      </c>
    </row>
    <row r="54" spans="1:16" s="236" customFormat="1" ht="15" customHeight="1">
      <c r="A54" s="234"/>
      <c r="B54" s="233"/>
      <c r="C54" s="91">
        <v>0</v>
      </c>
      <c r="E54" s="237"/>
      <c r="F54" s="238"/>
      <c r="G54" s="239">
        <v>0</v>
      </c>
      <c r="H54" s="235">
        <v>0</v>
      </c>
      <c r="I54" s="241">
        <v>98457</v>
      </c>
      <c r="J54" s="7" t="s">
        <v>237</v>
      </c>
      <c r="K54" s="309"/>
      <c r="L54" s="310"/>
      <c r="M54" s="311"/>
      <c r="N54" s="320">
        <v>19407</v>
      </c>
      <c r="O54" s="321"/>
      <c r="P54" s="240">
        <f>SUM(N54:N54)</f>
        <v>19407</v>
      </c>
    </row>
    <row r="55" spans="1:16">
      <c r="A55" s="305" t="s">
        <v>13</v>
      </c>
      <c r="B55" s="306"/>
      <c r="C55" s="307"/>
      <c r="E55" s="305" t="s">
        <v>13</v>
      </c>
      <c r="F55" s="306"/>
      <c r="G55" s="307"/>
      <c r="H55" s="5" t="s">
        <v>13</v>
      </c>
      <c r="I55" s="96" t="s">
        <v>13</v>
      </c>
      <c r="J55" s="7" t="s">
        <v>227</v>
      </c>
      <c r="K55" s="308">
        <v>21040099</v>
      </c>
      <c r="L55" s="306"/>
      <c r="M55" s="307"/>
      <c r="N55" s="335">
        <v>0</v>
      </c>
      <c r="O55" s="336"/>
      <c r="P55" s="337"/>
    </row>
    <row r="56" spans="1:16" s="264" customFormat="1" ht="14.25" customHeight="1">
      <c r="A56" s="263"/>
      <c r="B56" s="333" t="s">
        <v>13</v>
      </c>
      <c r="C56" s="334"/>
      <c r="E56" s="305" t="s">
        <v>13</v>
      </c>
      <c r="F56" s="306"/>
      <c r="G56" s="307"/>
      <c r="H56" s="266">
        <v>0</v>
      </c>
      <c r="I56" s="265">
        <v>10872</v>
      </c>
      <c r="J56" s="7" t="s">
        <v>256</v>
      </c>
      <c r="K56" s="308">
        <v>21040099</v>
      </c>
      <c r="L56" s="306"/>
      <c r="M56" s="307"/>
      <c r="N56" s="312">
        <v>5762</v>
      </c>
      <c r="O56" s="313"/>
      <c r="P56" s="267"/>
    </row>
    <row r="57" spans="1:16" ht="14.25" customHeight="1">
      <c r="A57" s="305" t="s">
        <v>13</v>
      </c>
      <c r="B57" s="306"/>
      <c r="C57" s="307"/>
      <c r="E57" s="305" t="s">
        <v>13</v>
      </c>
      <c r="F57" s="306"/>
      <c r="G57" s="307"/>
      <c r="H57" s="5" t="s">
        <v>13</v>
      </c>
      <c r="I57" s="96">
        <v>4833701.12</v>
      </c>
      <c r="J57" s="7" t="s">
        <v>179</v>
      </c>
      <c r="K57" s="308">
        <v>32000000</v>
      </c>
      <c r="L57" s="306"/>
      <c r="M57" s="307"/>
      <c r="N57" s="330">
        <v>0</v>
      </c>
      <c r="O57" s="331"/>
      <c r="P57" s="332"/>
    </row>
    <row r="58" spans="1:16" ht="14.25" customHeight="1">
      <c r="A58" s="305" t="s">
        <v>13</v>
      </c>
      <c r="B58" s="306"/>
      <c r="C58" s="307"/>
      <c r="E58" s="305" t="s">
        <v>13</v>
      </c>
      <c r="F58" s="306"/>
      <c r="G58" s="307"/>
      <c r="H58" s="5" t="s">
        <v>13</v>
      </c>
      <c r="I58" s="96">
        <v>6212014</v>
      </c>
      <c r="J58" s="7" t="s">
        <v>41</v>
      </c>
      <c r="K58" s="308">
        <v>31000000</v>
      </c>
      <c r="L58" s="306"/>
      <c r="M58" s="307"/>
      <c r="N58" s="330">
        <v>0</v>
      </c>
      <c r="O58" s="331"/>
      <c r="P58" s="332"/>
    </row>
    <row r="59" spans="1:16">
      <c r="A59" s="314" t="s">
        <v>13</v>
      </c>
      <c r="B59" s="306"/>
      <c r="C59" s="307"/>
      <c r="E59" s="314" t="s">
        <v>13</v>
      </c>
      <c r="F59" s="306"/>
      <c r="G59" s="307"/>
      <c r="H59" s="8" t="s">
        <v>13</v>
      </c>
      <c r="I59" s="95">
        <f>SUM(I46:I58)</f>
        <v>15187872.02</v>
      </c>
      <c r="J59" s="9" t="s">
        <v>20</v>
      </c>
      <c r="K59" s="315" t="s">
        <v>21</v>
      </c>
      <c r="L59" s="306"/>
      <c r="M59" s="307"/>
      <c r="N59" s="316">
        <f>SUM(N46:N58)</f>
        <v>136034.35</v>
      </c>
      <c r="O59" s="306"/>
      <c r="P59" s="307"/>
    </row>
    <row r="60" spans="1:16">
      <c r="A60" s="322">
        <v>47220000</v>
      </c>
      <c r="B60" s="323"/>
      <c r="C60" s="324"/>
      <c r="E60" s="325" t="s">
        <v>13</v>
      </c>
      <c r="F60" s="326"/>
      <c r="G60" s="327"/>
      <c r="H60" s="93">
        <v>47220000</v>
      </c>
      <c r="I60" s="99">
        <f>I45+I59</f>
        <v>48381297.359999999</v>
      </c>
      <c r="J60" s="11" t="s">
        <v>42</v>
      </c>
      <c r="K60" s="328" t="s">
        <v>21</v>
      </c>
      <c r="L60" s="326"/>
      <c r="M60" s="327"/>
      <c r="N60" s="329">
        <f>N45+N59</f>
        <v>4719450.22</v>
      </c>
      <c r="O60" s="326"/>
      <c r="P60" s="327"/>
    </row>
    <row r="61" spans="1:16">
      <c r="A61" s="314" t="s">
        <v>13</v>
      </c>
      <c r="B61" s="306"/>
      <c r="C61" s="307"/>
      <c r="E61" s="314" t="s">
        <v>13</v>
      </c>
      <c r="F61" s="306"/>
      <c r="G61" s="307"/>
      <c r="H61" s="8" t="s">
        <v>13</v>
      </c>
      <c r="I61" s="95">
        <f>I32-I60</f>
        <v>590563.21000000089</v>
      </c>
      <c r="J61" s="9" t="s">
        <v>43</v>
      </c>
      <c r="K61" s="315" t="s">
        <v>21</v>
      </c>
      <c r="L61" s="306"/>
      <c r="M61" s="307"/>
      <c r="N61" s="316">
        <f>N32-N60</f>
        <v>-1754912.75</v>
      </c>
      <c r="O61" s="306"/>
      <c r="P61" s="307"/>
    </row>
    <row r="62" spans="1:16">
      <c r="A62" s="317" t="s">
        <v>10</v>
      </c>
      <c r="B62" s="306"/>
      <c r="C62" s="306"/>
      <c r="E62" s="318" t="s">
        <v>10</v>
      </c>
      <c r="F62" s="306"/>
      <c r="G62" s="306"/>
      <c r="H62" s="12" t="s">
        <v>10</v>
      </c>
      <c r="I62" s="204">
        <f>I6+I61</f>
        <v>36393954.259999998</v>
      </c>
      <c r="J62" s="8" t="s">
        <v>44</v>
      </c>
      <c r="K62" s="319" t="s">
        <v>10</v>
      </c>
      <c r="L62" s="306"/>
      <c r="M62" s="307"/>
      <c r="N62" s="316">
        <f>N6+N61</f>
        <v>36393954.259999998</v>
      </c>
      <c r="O62" s="306"/>
      <c r="P62" s="307"/>
    </row>
    <row r="63" spans="1:16" ht="0" hidden="1" customHeight="1"/>
    <row r="64" spans="1:16" ht="15.95" customHeight="1"/>
  </sheetData>
  <mergeCells count="219">
    <mergeCell ref="K18:M18"/>
    <mergeCell ref="N18:O18"/>
    <mergeCell ref="E18:G18"/>
    <mergeCell ref="B18:C18"/>
    <mergeCell ref="E22:G22"/>
    <mergeCell ref="K22:M22"/>
    <mergeCell ref="N22:O22"/>
    <mergeCell ref="K21:M21"/>
    <mergeCell ref="N20:O20"/>
    <mergeCell ref="N21:O21"/>
    <mergeCell ref="B20:C20"/>
    <mergeCell ref="K20:M20"/>
    <mergeCell ref="E20:G20"/>
    <mergeCell ref="E21:G21"/>
    <mergeCell ref="A19:C19"/>
    <mergeCell ref="E19:G19"/>
    <mergeCell ref="K19:M19"/>
    <mergeCell ref="N19:P19"/>
    <mergeCell ref="K11:M11"/>
    <mergeCell ref="N11:P11"/>
    <mergeCell ref="A12:C12"/>
    <mergeCell ref="E12:G12"/>
    <mergeCell ref="K12:M12"/>
    <mergeCell ref="N12:P12"/>
    <mergeCell ref="A11:C11"/>
    <mergeCell ref="E11:G11"/>
    <mergeCell ref="A17:C17"/>
    <mergeCell ref="E17:G17"/>
    <mergeCell ref="K17:M17"/>
    <mergeCell ref="N17:P17"/>
    <mergeCell ref="E15:G15"/>
    <mergeCell ref="E16:G16"/>
    <mergeCell ref="K15:M15"/>
    <mergeCell ref="K16:M16"/>
    <mergeCell ref="N15:O15"/>
    <mergeCell ref="N16:O16"/>
    <mergeCell ref="A1:E1"/>
    <mergeCell ref="G1:K1"/>
    <mergeCell ref="G2:K2"/>
    <mergeCell ref="G3:K3"/>
    <mergeCell ref="A4:I4"/>
    <mergeCell ref="K4:M4"/>
    <mergeCell ref="A8:C8"/>
    <mergeCell ref="E8:G8"/>
    <mergeCell ref="K8:M8"/>
    <mergeCell ref="A6:C6"/>
    <mergeCell ref="E6:G6"/>
    <mergeCell ref="K6:M6"/>
    <mergeCell ref="A7:C7"/>
    <mergeCell ref="E7:G7"/>
    <mergeCell ref="K7:M7"/>
    <mergeCell ref="N4:P4"/>
    <mergeCell ref="A5:C5"/>
    <mergeCell ref="E5:G5"/>
    <mergeCell ref="K5:M5"/>
    <mergeCell ref="A13:C13"/>
    <mergeCell ref="E13:G13"/>
    <mergeCell ref="A14:C14"/>
    <mergeCell ref="E14:G14"/>
    <mergeCell ref="K14:M14"/>
    <mergeCell ref="N14:P14"/>
    <mergeCell ref="N5:P5"/>
    <mergeCell ref="N8:P8"/>
    <mergeCell ref="A9:C9"/>
    <mergeCell ref="E9:G9"/>
    <mergeCell ref="K9:M9"/>
    <mergeCell ref="N9:P9"/>
    <mergeCell ref="N6:P6"/>
    <mergeCell ref="N7:P7"/>
    <mergeCell ref="K13:M13"/>
    <mergeCell ref="N13:P13"/>
    <mergeCell ref="A10:C10"/>
    <mergeCell ref="E10:G10"/>
    <mergeCell ref="K10:M10"/>
    <mergeCell ref="N10:P10"/>
    <mergeCell ref="K27:M27"/>
    <mergeCell ref="N27:O27"/>
    <mergeCell ref="N23:O23"/>
    <mergeCell ref="K30:M30"/>
    <mergeCell ref="N30:O30"/>
    <mergeCell ref="E30:G30"/>
    <mergeCell ref="B30:C30"/>
    <mergeCell ref="K23:M23"/>
    <mergeCell ref="K24:M24"/>
    <mergeCell ref="N24:O24"/>
    <mergeCell ref="E24:G24"/>
    <mergeCell ref="B24:C24"/>
    <mergeCell ref="K26:M26"/>
    <mergeCell ref="N26:O26"/>
    <mergeCell ref="K25:M25"/>
    <mergeCell ref="N25:O25"/>
    <mergeCell ref="A28:C28"/>
    <mergeCell ref="E28:G28"/>
    <mergeCell ref="K28:M28"/>
    <mergeCell ref="N28:P28"/>
    <mergeCell ref="K29:M29"/>
    <mergeCell ref="N29:O29"/>
    <mergeCell ref="E29:G29"/>
    <mergeCell ref="B29:C29"/>
    <mergeCell ref="A35:C35"/>
    <mergeCell ref="E35:G35"/>
    <mergeCell ref="K35:M35"/>
    <mergeCell ref="N35:P35"/>
    <mergeCell ref="A31:C31"/>
    <mergeCell ref="E31:G31"/>
    <mergeCell ref="K31:M31"/>
    <mergeCell ref="N31:P31"/>
    <mergeCell ref="A32:C32"/>
    <mergeCell ref="E32:G32"/>
    <mergeCell ref="K32:M32"/>
    <mergeCell ref="N32:P32"/>
    <mergeCell ref="A34:C34"/>
    <mergeCell ref="E34:G34"/>
    <mergeCell ref="K34:M34"/>
    <mergeCell ref="N34:P34"/>
    <mergeCell ref="C33:O33"/>
    <mergeCell ref="A38:C38"/>
    <mergeCell ref="E38:G38"/>
    <mergeCell ref="K38:M38"/>
    <mergeCell ref="N38:P38"/>
    <mergeCell ref="A39:C39"/>
    <mergeCell ref="E39:G39"/>
    <mergeCell ref="K39:M39"/>
    <mergeCell ref="N39:P39"/>
    <mergeCell ref="A36:C36"/>
    <mergeCell ref="E36:G36"/>
    <mergeCell ref="K36:M36"/>
    <mergeCell ref="N36:P36"/>
    <mergeCell ref="A37:C37"/>
    <mergeCell ref="E37:G37"/>
    <mergeCell ref="K37:M37"/>
    <mergeCell ref="N37:P37"/>
    <mergeCell ref="A42:C42"/>
    <mergeCell ref="E42:G42"/>
    <mergeCell ref="K42:M42"/>
    <mergeCell ref="N42:P42"/>
    <mergeCell ref="A43:C43"/>
    <mergeCell ref="E43:G43"/>
    <mergeCell ref="K43:M43"/>
    <mergeCell ref="N43:P43"/>
    <mergeCell ref="A40:C40"/>
    <mergeCell ref="E40:G40"/>
    <mergeCell ref="K40:M40"/>
    <mergeCell ref="N40:P40"/>
    <mergeCell ref="A41:C41"/>
    <mergeCell ref="E41:G41"/>
    <mergeCell ref="K41:M41"/>
    <mergeCell ref="N41:P41"/>
    <mergeCell ref="A46:C46"/>
    <mergeCell ref="E46:G46"/>
    <mergeCell ref="K46:M46"/>
    <mergeCell ref="N46:P46"/>
    <mergeCell ref="A47:C47"/>
    <mergeCell ref="E47:G47"/>
    <mergeCell ref="K47:M47"/>
    <mergeCell ref="N47:P47"/>
    <mergeCell ref="A44:C44"/>
    <mergeCell ref="E44:G44"/>
    <mergeCell ref="K44:M44"/>
    <mergeCell ref="N44:P44"/>
    <mergeCell ref="A45:C45"/>
    <mergeCell ref="E45:G45"/>
    <mergeCell ref="K45:M45"/>
    <mergeCell ref="N45:P45"/>
    <mergeCell ref="K53:M53"/>
    <mergeCell ref="N53:O53"/>
    <mergeCell ref="E53:G53"/>
    <mergeCell ref="A48:C48"/>
    <mergeCell ref="E48:G48"/>
    <mergeCell ref="K48:M48"/>
    <mergeCell ref="N48:P48"/>
    <mergeCell ref="A51:C51"/>
    <mergeCell ref="E51:G51"/>
    <mergeCell ref="K51:M51"/>
    <mergeCell ref="N51:P51"/>
    <mergeCell ref="A52:C52"/>
    <mergeCell ref="E52:G52"/>
    <mergeCell ref="K52:M52"/>
    <mergeCell ref="N52:P52"/>
    <mergeCell ref="N49:O49"/>
    <mergeCell ref="E49:G49"/>
    <mergeCell ref="B49:C49"/>
    <mergeCell ref="K49:M49"/>
    <mergeCell ref="N50:O50"/>
    <mergeCell ref="K50:M50"/>
    <mergeCell ref="A62:C62"/>
    <mergeCell ref="E62:G62"/>
    <mergeCell ref="K62:M62"/>
    <mergeCell ref="N62:P62"/>
    <mergeCell ref="N54:O54"/>
    <mergeCell ref="A59:C59"/>
    <mergeCell ref="E59:G59"/>
    <mergeCell ref="K59:M59"/>
    <mergeCell ref="N59:P59"/>
    <mergeCell ref="A60:C60"/>
    <mergeCell ref="E60:G60"/>
    <mergeCell ref="K60:M60"/>
    <mergeCell ref="N60:P60"/>
    <mergeCell ref="A57:C57"/>
    <mergeCell ref="E57:G57"/>
    <mergeCell ref="K57:M57"/>
    <mergeCell ref="N57:P57"/>
    <mergeCell ref="A58:C58"/>
    <mergeCell ref="E58:G58"/>
    <mergeCell ref="K58:M58"/>
    <mergeCell ref="B56:C56"/>
    <mergeCell ref="E56:G56"/>
    <mergeCell ref="N58:P58"/>
    <mergeCell ref="N55:P55"/>
    <mergeCell ref="A55:C55"/>
    <mergeCell ref="E55:G55"/>
    <mergeCell ref="K55:M55"/>
    <mergeCell ref="K54:M54"/>
    <mergeCell ref="K56:M56"/>
    <mergeCell ref="N56:O56"/>
    <mergeCell ref="A61:C61"/>
    <mergeCell ref="E61:G61"/>
    <mergeCell ref="K61:M61"/>
    <mergeCell ref="N61:P61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102"/>
  <sheetViews>
    <sheetView topLeftCell="A86" workbookViewId="0">
      <selection activeCell="I83" sqref="I83"/>
    </sheetView>
  </sheetViews>
  <sheetFormatPr defaultRowHeight="23.25"/>
  <cols>
    <col min="1" max="1" width="4.125" style="13" customWidth="1"/>
    <col min="2" max="2" width="44.125" style="14" customWidth="1"/>
    <col min="3" max="3" width="9" style="15"/>
    <col min="4" max="6" width="11.875" style="14" customWidth="1"/>
    <col min="7" max="43" width="9" style="16"/>
    <col min="44" max="16384" width="9" style="14"/>
  </cols>
  <sheetData>
    <row r="1" spans="1:6" ht="21.75" customHeight="1">
      <c r="A1" s="377" t="s">
        <v>157</v>
      </c>
      <c r="B1" s="377"/>
      <c r="C1" s="377"/>
      <c r="D1" s="377"/>
      <c r="E1" s="377"/>
      <c r="F1" s="377"/>
    </row>
    <row r="2" spans="1:6">
      <c r="A2" s="377" t="s">
        <v>129</v>
      </c>
      <c r="B2" s="377"/>
      <c r="C2" s="377"/>
      <c r="D2" s="377"/>
      <c r="E2" s="377"/>
      <c r="F2" s="377"/>
    </row>
    <row r="3" spans="1:6">
      <c r="A3" s="378" t="s">
        <v>300</v>
      </c>
      <c r="B3" s="378"/>
      <c r="C3" s="378"/>
      <c r="D3" s="378"/>
      <c r="E3" s="378"/>
      <c r="F3" s="378"/>
    </row>
    <row r="4" spans="1:6">
      <c r="A4" s="74" t="s">
        <v>130</v>
      </c>
      <c r="B4" s="38"/>
      <c r="C4" s="38"/>
      <c r="D4" s="38"/>
      <c r="E4" s="38"/>
      <c r="F4" s="38"/>
    </row>
    <row r="5" spans="1:6">
      <c r="A5" s="17"/>
      <c r="B5" s="379" t="s">
        <v>3</v>
      </c>
      <c r="C5" s="380" t="s">
        <v>4</v>
      </c>
      <c r="D5" s="382" t="s">
        <v>45</v>
      </c>
      <c r="E5" s="18" t="s">
        <v>46</v>
      </c>
      <c r="F5" s="18" t="s">
        <v>2</v>
      </c>
    </row>
    <row r="6" spans="1:6">
      <c r="A6" s="19"/>
      <c r="B6" s="379"/>
      <c r="C6" s="381"/>
      <c r="D6" s="383"/>
      <c r="E6" s="20" t="s">
        <v>47</v>
      </c>
      <c r="F6" s="20" t="s">
        <v>47</v>
      </c>
    </row>
    <row r="7" spans="1:6">
      <c r="A7" s="21" t="s">
        <v>48</v>
      </c>
      <c r="B7" s="22"/>
      <c r="C7" s="23"/>
      <c r="D7" s="24"/>
      <c r="E7" s="20"/>
      <c r="F7" s="20"/>
    </row>
    <row r="8" spans="1:6">
      <c r="A8" s="25" t="s">
        <v>14</v>
      </c>
      <c r="B8" s="22"/>
      <c r="C8" s="26"/>
      <c r="D8" s="100"/>
      <c r="E8" s="28"/>
      <c r="F8" s="28"/>
    </row>
    <row r="9" spans="1:6">
      <c r="A9" s="29"/>
      <c r="B9" s="22" t="s">
        <v>49</v>
      </c>
      <c r="C9" s="26">
        <v>41100001</v>
      </c>
      <c r="D9" s="30">
        <v>200000</v>
      </c>
      <c r="E9" s="31">
        <v>0</v>
      </c>
      <c r="F9" s="31">
        <v>210905.57</v>
      </c>
    </row>
    <row r="10" spans="1:6">
      <c r="A10" s="29"/>
      <c r="B10" s="22" t="s">
        <v>50</v>
      </c>
      <c r="C10" s="26">
        <v>41100002</v>
      </c>
      <c r="D10" s="30">
        <v>63000</v>
      </c>
      <c r="E10" s="31">
        <v>935.72</v>
      </c>
      <c r="F10" s="31">
        <v>63971.35</v>
      </c>
    </row>
    <row r="11" spans="1:6">
      <c r="A11" s="29"/>
      <c r="B11" s="22" t="s">
        <v>51</v>
      </c>
      <c r="C11" s="26">
        <v>41100003</v>
      </c>
      <c r="D11" s="30">
        <v>7000</v>
      </c>
      <c r="E11" s="31">
        <v>0</v>
      </c>
      <c r="F11" s="31">
        <v>7288</v>
      </c>
    </row>
    <row r="12" spans="1:6">
      <c r="A12" s="29"/>
      <c r="B12" s="32" t="s">
        <v>20</v>
      </c>
      <c r="C12" s="26"/>
      <c r="D12" s="36">
        <f>SUM(D9:D11)</f>
        <v>270000</v>
      </c>
      <c r="E12" s="37">
        <f>SUM(E8:E11)</f>
        <v>935.72</v>
      </c>
      <c r="F12" s="37">
        <f>SUM(F8:F11)</f>
        <v>282164.92</v>
      </c>
    </row>
    <row r="13" spans="1:6">
      <c r="A13" s="25" t="s">
        <v>52</v>
      </c>
      <c r="B13" s="22"/>
      <c r="C13" s="26"/>
      <c r="D13" s="27"/>
      <c r="E13" s="34"/>
      <c r="F13" s="34"/>
    </row>
    <row r="14" spans="1:6">
      <c r="A14" s="29"/>
      <c r="B14" s="22" t="s">
        <v>53</v>
      </c>
      <c r="C14" s="26">
        <v>41210004</v>
      </c>
      <c r="D14" s="30">
        <v>1500</v>
      </c>
      <c r="E14" s="31">
        <v>29.1</v>
      </c>
      <c r="F14" s="31">
        <v>1687.8</v>
      </c>
    </row>
    <row r="15" spans="1:6">
      <c r="A15" s="29"/>
      <c r="B15" s="22" t="s">
        <v>54</v>
      </c>
      <c r="C15" s="26">
        <v>41210005</v>
      </c>
      <c r="D15" s="30">
        <v>0</v>
      </c>
      <c r="E15" s="31">
        <v>0</v>
      </c>
      <c r="F15" s="31">
        <f t="shared" ref="F15:F23" si="0">E15</f>
        <v>0</v>
      </c>
    </row>
    <row r="16" spans="1:6">
      <c r="A16" s="29"/>
      <c r="B16" s="22" t="s">
        <v>55</v>
      </c>
      <c r="C16" s="26">
        <v>41210007</v>
      </c>
      <c r="D16" s="30">
        <v>500</v>
      </c>
      <c r="E16" s="31">
        <v>344</v>
      </c>
      <c r="F16" s="31">
        <v>2500</v>
      </c>
    </row>
    <row r="17" spans="1:6">
      <c r="A17" s="29"/>
      <c r="B17" s="22" t="s">
        <v>160</v>
      </c>
      <c r="C17" s="26">
        <v>41210008</v>
      </c>
      <c r="D17" s="30">
        <v>0</v>
      </c>
      <c r="E17" s="31">
        <v>35120</v>
      </c>
      <c r="F17" s="31">
        <v>219470</v>
      </c>
    </row>
    <row r="18" spans="1:6">
      <c r="A18" s="29"/>
      <c r="B18" s="22" t="s">
        <v>56</v>
      </c>
      <c r="C18" s="26">
        <v>41210029</v>
      </c>
      <c r="D18" s="30">
        <v>500</v>
      </c>
      <c r="E18" s="31">
        <v>200</v>
      </c>
      <c r="F18" s="31">
        <v>940</v>
      </c>
    </row>
    <row r="19" spans="1:6">
      <c r="A19" s="29"/>
      <c r="B19" s="22" t="s">
        <v>220</v>
      </c>
      <c r="C19" s="26">
        <v>41210030</v>
      </c>
      <c r="D19" s="30">
        <v>280000</v>
      </c>
      <c r="E19" s="31">
        <v>0</v>
      </c>
      <c r="F19" s="31">
        <f t="shared" si="0"/>
        <v>0</v>
      </c>
    </row>
    <row r="20" spans="1:6">
      <c r="A20" s="29"/>
      <c r="B20" s="22" t="s">
        <v>57</v>
      </c>
      <c r="C20" s="26">
        <v>41219999</v>
      </c>
      <c r="D20" s="30">
        <v>24000</v>
      </c>
      <c r="E20" s="31">
        <v>200</v>
      </c>
      <c r="F20" s="31">
        <v>25600</v>
      </c>
    </row>
    <row r="21" spans="1:6">
      <c r="A21" s="29"/>
      <c r="B21" s="22" t="s">
        <v>58</v>
      </c>
      <c r="C21" s="26">
        <v>41220010</v>
      </c>
      <c r="D21" s="30">
        <v>5000</v>
      </c>
      <c r="E21" s="31">
        <v>0</v>
      </c>
      <c r="F21" s="31">
        <v>35718</v>
      </c>
    </row>
    <row r="22" spans="1:6">
      <c r="A22" s="29"/>
      <c r="B22" s="22" t="s">
        <v>161</v>
      </c>
      <c r="C22" s="26">
        <v>41230007</v>
      </c>
      <c r="D22" s="30">
        <v>2500</v>
      </c>
      <c r="E22" s="31">
        <v>120</v>
      </c>
      <c r="F22" s="31">
        <v>780</v>
      </c>
    </row>
    <row r="23" spans="1:6">
      <c r="A23" s="29"/>
      <c r="B23" s="22" t="s">
        <v>59</v>
      </c>
      <c r="C23" s="26">
        <v>41239999</v>
      </c>
      <c r="D23" s="30">
        <v>0</v>
      </c>
      <c r="E23" s="31" t="s">
        <v>297</v>
      </c>
      <c r="F23" s="31" t="str">
        <f t="shared" si="0"/>
        <v>.</v>
      </c>
    </row>
    <row r="24" spans="1:6">
      <c r="A24" s="29"/>
      <c r="B24" s="32" t="s">
        <v>20</v>
      </c>
      <c r="C24" s="35"/>
      <c r="D24" s="36">
        <f>SUM(D14:D23)</f>
        <v>314000</v>
      </c>
      <c r="E24" s="37">
        <f>SUM(E13:E23)</f>
        <v>36013.1</v>
      </c>
      <c r="F24" s="37">
        <f>SUM(F13:F23)</f>
        <v>286695.8</v>
      </c>
    </row>
    <row r="25" spans="1:6">
      <c r="A25" s="25" t="s">
        <v>60</v>
      </c>
      <c r="B25" s="22"/>
      <c r="C25" s="26"/>
      <c r="D25" s="30"/>
      <c r="E25" s="28"/>
      <c r="F25" s="28"/>
    </row>
    <row r="26" spans="1:6">
      <c r="A26" s="29"/>
      <c r="B26" s="22" t="s">
        <v>61</v>
      </c>
      <c r="C26" s="26">
        <v>413003</v>
      </c>
      <c r="D26" s="30">
        <v>120000</v>
      </c>
      <c r="E26" s="31">
        <v>0</v>
      </c>
      <c r="F26" s="31">
        <v>107707.99</v>
      </c>
    </row>
    <row r="27" spans="1:6">
      <c r="A27" s="29"/>
      <c r="B27" s="32" t="s">
        <v>20</v>
      </c>
      <c r="C27" s="26"/>
      <c r="D27" s="36">
        <f>SUM(D26:D26)</f>
        <v>120000</v>
      </c>
      <c r="E27" s="37">
        <f>SUM(E26:E26)</f>
        <v>0</v>
      </c>
      <c r="F27" s="37">
        <f>SUM(F26:F26)</f>
        <v>107707.99</v>
      </c>
    </row>
    <row r="28" spans="1:6">
      <c r="A28" s="25" t="s">
        <v>62</v>
      </c>
      <c r="B28" s="22"/>
      <c r="C28" s="26"/>
      <c r="D28" s="30"/>
      <c r="E28" s="34"/>
      <c r="F28" s="34"/>
    </row>
    <row r="29" spans="1:6">
      <c r="A29" s="25"/>
      <c r="B29" s="22"/>
      <c r="C29" s="26"/>
      <c r="D29" s="30">
        <v>0</v>
      </c>
      <c r="E29" s="28"/>
      <c r="F29" s="28"/>
    </row>
    <row r="30" spans="1:6">
      <c r="A30" s="25"/>
      <c r="B30" s="32" t="s">
        <v>20</v>
      </c>
      <c r="C30" s="26"/>
      <c r="D30" s="33">
        <f>SUM(D29)</f>
        <v>0</v>
      </c>
      <c r="E30" s="33">
        <f>SUM(E29)</f>
        <v>0</v>
      </c>
      <c r="F30" s="33">
        <f>SUM(F29)</f>
        <v>0</v>
      </c>
    </row>
    <row r="31" spans="1:6">
      <c r="A31" s="25" t="s">
        <v>63</v>
      </c>
      <c r="B31" s="22"/>
      <c r="C31" s="26"/>
      <c r="D31" s="30"/>
      <c r="E31" s="34"/>
      <c r="F31" s="34"/>
    </row>
    <row r="32" spans="1:6">
      <c r="A32" s="29"/>
      <c r="B32" s="22" t="s">
        <v>64</v>
      </c>
      <c r="C32" s="26">
        <v>41500004</v>
      </c>
      <c r="D32" s="30">
        <v>50000</v>
      </c>
      <c r="E32" s="31">
        <v>30700</v>
      </c>
      <c r="F32" s="31">
        <v>167200</v>
      </c>
    </row>
    <row r="33" spans="1:6">
      <c r="A33" s="29"/>
      <c r="B33" s="22" t="s">
        <v>65</v>
      </c>
      <c r="C33" s="26">
        <v>41599999</v>
      </c>
      <c r="D33" s="30">
        <v>0</v>
      </c>
      <c r="E33" s="31">
        <v>26600</v>
      </c>
      <c r="F33" s="31">
        <v>210410</v>
      </c>
    </row>
    <row r="34" spans="1:6">
      <c r="A34" s="29"/>
      <c r="B34" s="32" t="s">
        <v>20</v>
      </c>
      <c r="C34" s="26"/>
      <c r="D34" s="40">
        <f>SUM(D32:D33)</f>
        <v>50000</v>
      </c>
      <c r="E34" s="40">
        <f>SUM(E32:E33)</f>
        <v>57300</v>
      </c>
      <c r="F34" s="40">
        <f>SUM(F32:F33)</f>
        <v>377610</v>
      </c>
    </row>
    <row r="35" spans="1:6">
      <c r="A35" s="84"/>
      <c r="B35" s="85"/>
      <c r="C35" s="86"/>
      <c r="D35" s="87"/>
      <c r="E35" s="87"/>
      <c r="F35" s="87"/>
    </row>
    <row r="36" spans="1:6">
      <c r="A36" s="39" t="s">
        <v>66</v>
      </c>
      <c r="B36" s="88"/>
      <c r="C36" s="20"/>
      <c r="D36" s="40">
        <v>0</v>
      </c>
      <c r="E36" s="34">
        <v>0</v>
      </c>
      <c r="F36" s="34">
        <v>0</v>
      </c>
    </row>
    <row r="37" spans="1:6">
      <c r="A37" s="25"/>
      <c r="B37" s="32" t="s">
        <v>20</v>
      </c>
      <c r="C37" s="26"/>
      <c r="D37" s="40">
        <f>SUM(D36)</f>
        <v>0</v>
      </c>
      <c r="E37" s="40">
        <f>SUM(E36)</f>
        <v>0</v>
      </c>
      <c r="F37" s="40">
        <f>SUM(F36)</f>
        <v>0</v>
      </c>
    </row>
    <row r="38" spans="1:6">
      <c r="A38" s="25" t="s">
        <v>67</v>
      </c>
      <c r="B38" s="22"/>
      <c r="C38" s="26"/>
      <c r="D38" s="27"/>
      <c r="E38" s="28"/>
      <c r="F38" s="28"/>
    </row>
    <row r="39" spans="1:6">
      <c r="A39" s="25" t="s">
        <v>68</v>
      </c>
      <c r="B39" s="22"/>
      <c r="C39" s="26"/>
      <c r="D39" s="27"/>
      <c r="E39" s="28"/>
      <c r="F39" s="28"/>
    </row>
    <row r="40" spans="1:6">
      <c r="A40" s="29"/>
      <c r="B40" s="22" t="s">
        <v>69</v>
      </c>
      <c r="C40" s="26">
        <v>42100001</v>
      </c>
      <c r="D40" s="30">
        <v>200000</v>
      </c>
      <c r="E40" s="31">
        <v>39434.129999999997</v>
      </c>
      <c r="F40" s="31">
        <v>311448.63</v>
      </c>
    </row>
    <row r="41" spans="1:6">
      <c r="A41" s="29"/>
      <c r="B41" s="22" t="s">
        <v>70</v>
      </c>
      <c r="C41" s="26">
        <v>42100002</v>
      </c>
      <c r="D41" s="30">
        <v>8000000</v>
      </c>
      <c r="E41" s="31">
        <v>1721680.94</v>
      </c>
      <c r="F41" s="31">
        <v>9529873.8200000003</v>
      </c>
    </row>
    <row r="42" spans="1:6">
      <c r="A42" s="29"/>
      <c r="B42" s="22" t="s">
        <v>71</v>
      </c>
      <c r="C42" s="26">
        <v>42100004</v>
      </c>
      <c r="D42" s="30">
        <v>3200000</v>
      </c>
      <c r="E42" s="31">
        <v>210047.83</v>
      </c>
      <c r="F42" s="31">
        <v>3136927.54</v>
      </c>
    </row>
    <row r="43" spans="1:6">
      <c r="A43" s="29"/>
      <c r="B43" s="22" t="s">
        <v>72</v>
      </c>
      <c r="C43" s="26">
        <v>42100005</v>
      </c>
      <c r="D43" s="30">
        <v>120000</v>
      </c>
      <c r="E43" s="31">
        <v>28488.92</v>
      </c>
      <c r="F43" s="31">
        <v>119768.81</v>
      </c>
    </row>
    <row r="44" spans="1:6">
      <c r="A44" s="29"/>
      <c r="B44" s="22" t="s">
        <v>73</v>
      </c>
      <c r="C44" s="26">
        <v>42100006</v>
      </c>
      <c r="D44" s="30">
        <v>1700000</v>
      </c>
      <c r="E44" s="31">
        <v>0</v>
      </c>
      <c r="F44" s="31">
        <v>0</v>
      </c>
    </row>
    <row r="45" spans="1:6">
      <c r="A45" s="29"/>
      <c r="B45" s="22" t="s">
        <v>74</v>
      </c>
      <c r="C45" s="26">
        <v>42100007</v>
      </c>
      <c r="D45" s="30">
        <v>3500000</v>
      </c>
      <c r="E45" s="31">
        <v>600172.17000000004</v>
      </c>
      <c r="F45" s="31">
        <v>6282975.3899999997</v>
      </c>
    </row>
    <row r="46" spans="1:6">
      <c r="A46" s="29"/>
      <c r="B46" s="22" t="s">
        <v>231</v>
      </c>
      <c r="C46" s="26">
        <v>42100010</v>
      </c>
      <c r="D46" s="30">
        <v>0</v>
      </c>
      <c r="E46" s="31">
        <v>0</v>
      </c>
      <c r="F46" s="31">
        <v>0</v>
      </c>
    </row>
    <row r="47" spans="1:6">
      <c r="A47" s="29"/>
      <c r="B47" s="22" t="s">
        <v>75</v>
      </c>
      <c r="C47" s="26">
        <v>42100011</v>
      </c>
      <c r="D47" s="30">
        <v>0</v>
      </c>
      <c r="E47" s="31">
        <v>0</v>
      </c>
      <c r="F47" s="31">
        <f t="shared" ref="F47:F53" si="1">E47</f>
        <v>0</v>
      </c>
    </row>
    <row r="48" spans="1:6">
      <c r="A48" s="29"/>
      <c r="B48" s="22" t="s">
        <v>76</v>
      </c>
      <c r="C48" s="26">
        <v>42100012</v>
      </c>
      <c r="D48" s="30">
        <v>100000</v>
      </c>
      <c r="E48" s="31">
        <v>0</v>
      </c>
      <c r="F48" s="31">
        <v>85369.31</v>
      </c>
    </row>
    <row r="49" spans="1:8">
      <c r="A49" s="29"/>
      <c r="B49" s="22" t="s">
        <v>158</v>
      </c>
      <c r="C49" s="26">
        <v>42100013</v>
      </c>
      <c r="D49" s="30">
        <v>100000</v>
      </c>
      <c r="E49" s="31">
        <v>100921.33</v>
      </c>
      <c r="F49" s="31">
        <v>743121.29</v>
      </c>
    </row>
    <row r="50" spans="1:8">
      <c r="A50" s="29"/>
      <c r="B50" s="22" t="s">
        <v>77</v>
      </c>
      <c r="C50" s="26">
        <v>42100014</v>
      </c>
      <c r="D50" s="30">
        <v>2000</v>
      </c>
      <c r="E50" s="31">
        <v>0</v>
      </c>
      <c r="F50" s="31">
        <v>1278.6400000000001</v>
      </c>
    </row>
    <row r="51" spans="1:8">
      <c r="A51" s="29"/>
      <c r="B51" s="22" t="s">
        <v>78</v>
      </c>
      <c r="C51" s="26">
        <v>42100015</v>
      </c>
      <c r="D51" s="30">
        <v>500000</v>
      </c>
      <c r="E51" s="41">
        <v>18445</v>
      </c>
      <c r="F51" s="31">
        <v>711692.99</v>
      </c>
    </row>
    <row r="52" spans="1:8">
      <c r="A52" s="29"/>
      <c r="B52" s="22" t="s">
        <v>79</v>
      </c>
      <c r="C52" s="26">
        <v>42100017</v>
      </c>
      <c r="D52" s="30">
        <v>0</v>
      </c>
      <c r="E52" s="41">
        <v>0</v>
      </c>
      <c r="F52" s="31">
        <f t="shared" si="1"/>
        <v>0</v>
      </c>
    </row>
    <row r="53" spans="1:8">
      <c r="A53" s="29"/>
      <c r="B53" s="22" t="s">
        <v>80</v>
      </c>
      <c r="C53" s="26">
        <v>42199999</v>
      </c>
      <c r="D53" s="42">
        <v>0</v>
      </c>
      <c r="E53" s="43">
        <v>0</v>
      </c>
      <c r="F53" s="31">
        <f t="shared" si="1"/>
        <v>0</v>
      </c>
    </row>
    <row r="54" spans="1:8">
      <c r="A54" s="29"/>
      <c r="B54" s="32" t="s">
        <v>20</v>
      </c>
      <c r="C54" s="26"/>
      <c r="D54" s="36">
        <f>SUM(D40:D53)</f>
        <v>17422000</v>
      </c>
      <c r="E54" s="36">
        <f>SUM(E40:E53)</f>
        <v>2719190.32</v>
      </c>
      <c r="F54" s="36">
        <f>SUM(F40:F53)</f>
        <v>20922456.419999998</v>
      </c>
    </row>
    <row r="55" spans="1:8">
      <c r="A55" s="25" t="s">
        <v>81</v>
      </c>
      <c r="B55" s="22"/>
      <c r="C55" s="26"/>
      <c r="D55" s="30"/>
      <c r="E55" s="31"/>
      <c r="F55" s="31"/>
    </row>
    <row r="56" spans="1:8">
      <c r="A56" s="25" t="s">
        <v>82</v>
      </c>
      <c r="B56" s="22"/>
      <c r="C56" s="26">
        <v>431002</v>
      </c>
      <c r="D56" s="27"/>
      <c r="E56" s="28"/>
      <c r="F56" s="28"/>
    </row>
    <row r="57" spans="1:8">
      <c r="A57" s="29"/>
      <c r="B57" s="22" t="s">
        <v>83</v>
      </c>
      <c r="C57" s="26"/>
      <c r="D57" s="30"/>
      <c r="E57" s="31"/>
      <c r="F57" s="31"/>
    </row>
    <row r="58" spans="1:8">
      <c r="A58" s="29"/>
      <c r="B58" s="22" t="s">
        <v>84</v>
      </c>
      <c r="C58" s="26">
        <v>43100002</v>
      </c>
      <c r="D58" s="30">
        <v>29044000</v>
      </c>
      <c r="E58" s="31">
        <v>0</v>
      </c>
      <c r="F58" s="31">
        <v>6215805</v>
      </c>
    </row>
    <row r="59" spans="1:8">
      <c r="A59" s="29"/>
      <c r="B59" s="22" t="s">
        <v>87</v>
      </c>
      <c r="C59" s="26"/>
      <c r="D59" s="30"/>
      <c r="E59" s="31"/>
      <c r="F59" s="31">
        <f t="shared" ref="F59:F74" si="2">E59</f>
        <v>0</v>
      </c>
    </row>
    <row r="60" spans="1:8">
      <c r="A60" s="29"/>
      <c r="B60" s="22" t="s">
        <v>88</v>
      </c>
      <c r="C60" s="26"/>
      <c r="D60" s="30"/>
      <c r="E60" s="31">
        <v>0</v>
      </c>
      <c r="F60" s="31">
        <v>8479200</v>
      </c>
      <c r="H60" s="16" t="s">
        <v>209</v>
      </c>
    </row>
    <row r="61" spans="1:8">
      <c r="A61" s="29"/>
      <c r="B61" s="22" t="s">
        <v>89</v>
      </c>
      <c r="C61" s="26"/>
      <c r="D61" s="30"/>
      <c r="E61" s="31">
        <v>0</v>
      </c>
      <c r="F61" s="31">
        <v>2150400</v>
      </c>
    </row>
    <row r="62" spans="1:8">
      <c r="A62" s="29"/>
      <c r="B62" s="22" t="s">
        <v>90</v>
      </c>
      <c r="C62" s="26"/>
      <c r="D62" s="30"/>
      <c r="E62" s="31"/>
      <c r="F62" s="31"/>
    </row>
    <row r="63" spans="1:8">
      <c r="A63" s="29"/>
      <c r="B63" s="22" t="s">
        <v>91</v>
      </c>
      <c r="C63" s="26"/>
      <c r="D63" s="30"/>
      <c r="E63" s="31">
        <v>0</v>
      </c>
      <c r="F63" s="31">
        <v>52500</v>
      </c>
    </row>
    <row r="64" spans="1:8">
      <c r="A64" s="29"/>
      <c r="B64" s="22" t="s">
        <v>85</v>
      </c>
      <c r="C64" s="26"/>
      <c r="D64" s="30"/>
      <c r="E64" s="31"/>
      <c r="F64" s="31">
        <f t="shared" si="2"/>
        <v>0</v>
      </c>
    </row>
    <row r="65" spans="1:7">
      <c r="A65" s="29"/>
      <c r="B65" s="22" t="s">
        <v>92</v>
      </c>
      <c r="C65" s="26"/>
      <c r="D65" s="30"/>
      <c r="E65" s="31"/>
      <c r="F65" s="31">
        <f t="shared" si="2"/>
        <v>0</v>
      </c>
    </row>
    <row r="66" spans="1:7">
      <c r="A66" s="29"/>
      <c r="B66" s="22" t="s">
        <v>93</v>
      </c>
      <c r="C66" s="26"/>
      <c r="D66" s="30"/>
      <c r="E66" s="31">
        <v>0</v>
      </c>
      <c r="F66" s="31">
        <v>419190</v>
      </c>
    </row>
    <row r="67" spans="1:7">
      <c r="A67" s="29"/>
      <c r="B67" s="22" t="s">
        <v>94</v>
      </c>
      <c r="C67" s="26"/>
      <c r="D67" s="30"/>
      <c r="E67" s="31"/>
      <c r="F67" s="31">
        <f t="shared" si="2"/>
        <v>0</v>
      </c>
    </row>
    <row r="68" spans="1:7">
      <c r="A68" s="29"/>
      <c r="B68" s="22" t="s">
        <v>159</v>
      </c>
      <c r="C68" s="26"/>
      <c r="D68" s="30"/>
      <c r="E68" s="31">
        <v>0</v>
      </c>
      <c r="F68" s="31">
        <v>1054800</v>
      </c>
    </row>
    <row r="69" spans="1:7">
      <c r="A69" s="29"/>
      <c r="B69" s="22"/>
      <c r="C69" s="26"/>
      <c r="D69" s="30"/>
      <c r="E69" s="31"/>
      <c r="F69" s="31"/>
    </row>
    <row r="70" spans="1:7">
      <c r="A70" s="19"/>
      <c r="B70" s="161"/>
      <c r="C70" s="162"/>
      <c r="D70" s="42"/>
      <c r="E70" s="43"/>
      <c r="F70" s="43"/>
    </row>
    <row r="71" spans="1:7">
      <c r="A71" s="17"/>
      <c r="B71" s="88"/>
      <c r="C71" s="20"/>
      <c r="D71" s="213"/>
      <c r="E71" s="214"/>
      <c r="F71" s="214"/>
    </row>
    <row r="72" spans="1:7">
      <c r="A72" s="29"/>
      <c r="B72" s="22" t="s">
        <v>232</v>
      </c>
      <c r="C72" s="26"/>
      <c r="D72" s="30"/>
      <c r="E72" s="31"/>
      <c r="F72" s="31"/>
      <c r="G72" s="16" t="s">
        <v>163</v>
      </c>
    </row>
    <row r="73" spans="1:7">
      <c r="A73" s="29"/>
      <c r="B73" s="22" t="s">
        <v>250</v>
      </c>
      <c r="C73" s="26"/>
      <c r="D73" s="30"/>
      <c r="E73" s="31">
        <v>27420</v>
      </c>
      <c r="F73" s="31">
        <v>2676150</v>
      </c>
      <c r="G73" s="16" t="s">
        <v>163</v>
      </c>
    </row>
    <row r="74" spans="1:7">
      <c r="A74" s="29"/>
      <c r="B74" s="22" t="s">
        <v>95</v>
      </c>
      <c r="C74" s="26"/>
      <c r="D74" s="30"/>
      <c r="E74" s="31">
        <v>0</v>
      </c>
      <c r="F74" s="31">
        <f t="shared" si="2"/>
        <v>0</v>
      </c>
    </row>
    <row r="75" spans="1:7">
      <c r="A75" s="29"/>
      <c r="B75" s="22" t="s">
        <v>96</v>
      </c>
      <c r="C75" s="26"/>
      <c r="D75" s="30"/>
      <c r="E75" s="31">
        <v>0</v>
      </c>
      <c r="F75" s="31">
        <v>389300</v>
      </c>
    </row>
    <row r="76" spans="1:7">
      <c r="A76" s="29"/>
      <c r="B76" s="22" t="s">
        <v>97</v>
      </c>
      <c r="C76" s="26"/>
      <c r="D76" s="30"/>
      <c r="E76" s="31"/>
      <c r="F76" s="31"/>
    </row>
    <row r="77" spans="1:7">
      <c r="A77" s="29"/>
      <c r="B77" s="22" t="s">
        <v>98</v>
      </c>
      <c r="C77" s="26"/>
      <c r="D77" s="30"/>
      <c r="E77" s="31">
        <v>30736</v>
      </c>
      <c r="F77" s="31">
        <v>1363342</v>
      </c>
    </row>
    <row r="78" spans="1:7">
      <c r="A78" s="29"/>
      <c r="B78" s="22" t="s">
        <v>99</v>
      </c>
      <c r="C78" s="26"/>
      <c r="D78" s="30"/>
      <c r="E78" s="31"/>
      <c r="F78" s="31">
        <v>0</v>
      </c>
    </row>
    <row r="79" spans="1:7">
      <c r="A79" s="29"/>
      <c r="B79" s="22" t="s">
        <v>98</v>
      </c>
      <c r="C79" s="26"/>
      <c r="D79" s="30"/>
      <c r="E79" s="31">
        <v>13900</v>
      </c>
      <c r="F79" s="31">
        <v>2792000</v>
      </c>
    </row>
    <row r="80" spans="1:7">
      <c r="A80" s="29"/>
      <c r="B80" s="22" t="s">
        <v>162</v>
      </c>
      <c r="C80" s="26"/>
      <c r="D80" s="30"/>
      <c r="E80" s="31">
        <v>0</v>
      </c>
      <c r="F80" s="31">
        <v>15000</v>
      </c>
    </row>
    <row r="81" spans="1:6">
      <c r="A81" s="29"/>
      <c r="B81" s="22" t="s">
        <v>290</v>
      </c>
      <c r="C81" s="26"/>
      <c r="D81" s="30"/>
      <c r="E81" s="31">
        <v>0</v>
      </c>
      <c r="F81" s="31">
        <v>180000</v>
      </c>
    </row>
    <row r="82" spans="1:6">
      <c r="A82" s="29"/>
      <c r="B82" s="22" t="s">
        <v>292</v>
      </c>
      <c r="C82" s="26"/>
      <c r="D82" s="30"/>
      <c r="E82" s="31">
        <v>0</v>
      </c>
      <c r="F82" s="31">
        <v>2520</v>
      </c>
    </row>
    <row r="83" spans="1:6">
      <c r="A83" s="29"/>
      <c r="B83" s="22" t="s">
        <v>293</v>
      </c>
      <c r="C83" s="26"/>
      <c r="D83" s="30"/>
      <c r="E83" s="31">
        <v>0</v>
      </c>
      <c r="F83" s="31">
        <v>25200</v>
      </c>
    </row>
    <row r="84" spans="1:6">
      <c r="A84" s="29"/>
      <c r="B84" s="22"/>
      <c r="C84" s="26"/>
      <c r="D84" s="30"/>
      <c r="E84" s="31"/>
      <c r="F84" s="31"/>
    </row>
    <row r="85" spans="1:6">
      <c r="A85" s="29"/>
      <c r="B85" s="32" t="s">
        <v>20</v>
      </c>
      <c r="C85" s="26"/>
      <c r="D85" s="36">
        <f>SUM(D57:D58)</f>
        <v>29044000</v>
      </c>
      <c r="E85" s="36">
        <f>SUM(E57:E83)</f>
        <v>72056</v>
      </c>
      <c r="F85" s="36">
        <f>SUM(F57:F83)</f>
        <v>25815407</v>
      </c>
    </row>
    <row r="86" spans="1:6">
      <c r="A86" s="29"/>
      <c r="B86" s="299" t="s">
        <v>308</v>
      </c>
      <c r="C86" s="26"/>
      <c r="D86" s="40"/>
      <c r="E86" s="40"/>
      <c r="F86" s="302"/>
    </row>
    <row r="87" spans="1:6">
      <c r="A87" s="29"/>
      <c r="B87" s="300" t="s">
        <v>309</v>
      </c>
      <c r="C87" s="26"/>
      <c r="D87" s="301"/>
      <c r="E87" s="301">
        <v>8900</v>
      </c>
      <c r="F87" s="303">
        <v>8900</v>
      </c>
    </row>
    <row r="88" spans="1:6">
      <c r="A88" s="29"/>
      <c r="B88" s="32" t="s">
        <v>20</v>
      </c>
      <c r="C88" s="26"/>
      <c r="D88" s="36"/>
      <c r="E88" s="36">
        <v>8900</v>
      </c>
      <c r="F88" s="36">
        <v>8900</v>
      </c>
    </row>
    <row r="89" spans="1:6" ht="27" customHeight="1">
      <c r="A89" s="45"/>
      <c r="B89" s="46" t="s">
        <v>86</v>
      </c>
      <c r="C89" s="47"/>
      <c r="D89" s="44">
        <f>SUM(D12,D24:D25,D27,D34,D54,D85)</f>
        <v>47220000</v>
      </c>
      <c r="E89" s="44">
        <f>SUM(E12,E24,E27,E30,E34,E37,E54,E85,E88)</f>
        <v>2894395.1399999997</v>
      </c>
      <c r="F89" s="44">
        <f>SUM(F12,F24,F27,F30,F34,F37,F54,F85,F88)</f>
        <v>47800942.129999995</v>
      </c>
    </row>
    <row r="94" spans="1:6">
      <c r="B94" s="158"/>
      <c r="C94" s="384"/>
      <c r="D94" s="384"/>
      <c r="E94" s="384"/>
    </row>
    <row r="95" spans="1:6">
      <c r="B95" s="159"/>
      <c r="C95" s="384"/>
      <c r="D95" s="384"/>
      <c r="E95" s="384"/>
    </row>
    <row r="96" spans="1:6">
      <c r="B96" s="160"/>
      <c r="C96" s="376"/>
      <c r="D96" s="376"/>
      <c r="E96" s="376"/>
    </row>
    <row r="97" spans="2:5">
      <c r="B97" s="160"/>
      <c r="C97" s="160"/>
      <c r="D97" s="160"/>
      <c r="E97" s="160"/>
    </row>
    <row r="98" spans="2:5">
      <c r="B98" s="160"/>
      <c r="C98" s="160"/>
      <c r="D98" s="160"/>
      <c r="E98" s="160"/>
    </row>
    <row r="100" spans="2:5">
      <c r="B100" s="384"/>
      <c r="C100" s="384"/>
      <c r="D100" s="384"/>
    </row>
    <row r="101" spans="2:5">
      <c r="B101" s="384"/>
      <c r="C101" s="384"/>
      <c r="D101" s="384"/>
    </row>
    <row r="102" spans="2:5">
      <c r="B102" s="376"/>
      <c r="C102" s="376"/>
      <c r="D102" s="376"/>
    </row>
  </sheetData>
  <mergeCells count="12">
    <mergeCell ref="B102:D102"/>
    <mergeCell ref="A1:F1"/>
    <mergeCell ref="A2:F2"/>
    <mergeCell ref="A3:F3"/>
    <mergeCell ref="B5:B6"/>
    <mergeCell ref="C5:C6"/>
    <mergeCell ref="D5:D6"/>
    <mergeCell ref="C95:E95"/>
    <mergeCell ref="C94:E94"/>
    <mergeCell ref="C96:E96"/>
    <mergeCell ref="B100:D100"/>
    <mergeCell ref="B101:D101"/>
  </mergeCells>
  <pageMargins left="0.19685039370078741" right="0.15748031496062992" top="0" bottom="0" header="0.15748031496062992" footer="0.15748031496062992"/>
  <pageSetup paperSize="9" orientation="portrait" verticalDpi="0" copies="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>
      <selection activeCell="E11" sqref="E11"/>
    </sheetView>
  </sheetViews>
  <sheetFormatPr defaultRowHeight="21"/>
  <cols>
    <col min="1" max="1" width="11" style="48" customWidth="1"/>
    <col min="2" max="2" width="14.5" style="48" customWidth="1"/>
    <col min="3" max="3" width="14.375" style="48" customWidth="1"/>
    <col min="4" max="4" width="16.25" style="48" customWidth="1"/>
    <col min="5" max="5" width="29" style="48" customWidth="1"/>
    <col min="6" max="6" width="39.125" style="48" customWidth="1"/>
    <col min="7" max="7" width="9.5" style="48" customWidth="1"/>
    <col min="8" max="16384" width="9" style="48"/>
  </cols>
  <sheetData>
    <row r="1" spans="1:7">
      <c r="A1" s="385" t="s">
        <v>157</v>
      </c>
      <c r="B1" s="385"/>
      <c r="C1" s="385"/>
      <c r="D1" s="385"/>
      <c r="E1" s="385"/>
      <c r="F1" s="385"/>
      <c r="G1" s="385"/>
    </row>
    <row r="2" spans="1:7">
      <c r="A2" s="385" t="s">
        <v>129</v>
      </c>
      <c r="B2" s="385"/>
      <c r="C2" s="385"/>
      <c r="D2" s="385"/>
      <c r="E2" s="385"/>
      <c r="F2" s="385"/>
      <c r="G2" s="385"/>
    </row>
    <row r="3" spans="1:7">
      <c r="A3" s="385" t="s">
        <v>301</v>
      </c>
      <c r="B3" s="385"/>
      <c r="C3" s="385"/>
      <c r="D3" s="385"/>
      <c r="E3" s="385"/>
      <c r="F3" s="385"/>
      <c r="G3" s="385"/>
    </row>
    <row r="4" spans="1:7">
      <c r="A4" s="386" t="s">
        <v>131</v>
      </c>
      <c r="B4" s="386"/>
      <c r="C4" s="386"/>
      <c r="D4" s="386"/>
      <c r="E4" s="386"/>
      <c r="F4" s="386"/>
      <c r="G4" s="386"/>
    </row>
    <row r="5" spans="1:7">
      <c r="A5" s="49" t="s">
        <v>100</v>
      </c>
      <c r="B5" s="49" t="s">
        <v>101</v>
      </c>
      <c r="C5" s="49" t="s">
        <v>102</v>
      </c>
      <c r="D5" s="49" t="s">
        <v>103</v>
      </c>
      <c r="E5" s="49" t="s">
        <v>104</v>
      </c>
      <c r="F5" s="49" t="s">
        <v>105</v>
      </c>
      <c r="G5" s="49" t="s">
        <v>5</v>
      </c>
    </row>
    <row r="6" spans="1:7">
      <c r="A6" s="50" t="s">
        <v>106</v>
      </c>
      <c r="B6" s="50" t="s">
        <v>107</v>
      </c>
      <c r="C6" s="50" t="s">
        <v>108</v>
      </c>
      <c r="D6" s="50" t="s">
        <v>28</v>
      </c>
      <c r="E6" s="50" t="s">
        <v>109</v>
      </c>
      <c r="F6" s="50" t="s">
        <v>110</v>
      </c>
      <c r="G6" s="51">
        <v>184380.9</v>
      </c>
    </row>
    <row r="7" spans="1:7">
      <c r="A7" s="52"/>
      <c r="B7" s="52"/>
      <c r="C7" s="52"/>
      <c r="D7" s="52"/>
      <c r="E7" s="52" t="s">
        <v>111</v>
      </c>
      <c r="F7" s="52" t="s">
        <v>112</v>
      </c>
      <c r="G7" s="53"/>
    </row>
    <row r="8" spans="1:7">
      <c r="A8" s="52"/>
      <c r="B8" s="52"/>
      <c r="C8" s="52"/>
      <c r="D8" s="52"/>
      <c r="E8" s="52"/>
      <c r="F8" s="52"/>
      <c r="G8" s="53"/>
    </row>
    <row r="9" spans="1:7">
      <c r="A9" s="52"/>
      <c r="B9" s="52"/>
      <c r="C9" s="52"/>
      <c r="D9" s="52"/>
      <c r="E9" s="52"/>
      <c r="F9" s="52"/>
      <c r="G9" s="53"/>
    </row>
    <row r="10" spans="1:7">
      <c r="A10" s="52"/>
      <c r="B10" s="52"/>
      <c r="C10" s="52"/>
      <c r="D10" s="52"/>
      <c r="E10" s="52"/>
      <c r="F10" s="52"/>
      <c r="G10" s="53"/>
    </row>
    <row r="11" spans="1:7">
      <c r="A11" s="52"/>
      <c r="B11" s="52"/>
      <c r="C11" s="52"/>
      <c r="D11" s="52"/>
      <c r="E11" s="52"/>
      <c r="F11" s="52"/>
      <c r="G11" s="53"/>
    </row>
    <row r="12" spans="1:7">
      <c r="A12" s="52"/>
      <c r="B12" s="52"/>
      <c r="C12" s="52"/>
      <c r="D12" s="52"/>
      <c r="E12" s="52"/>
      <c r="F12" s="52"/>
      <c r="G12" s="53"/>
    </row>
    <row r="13" spans="1:7">
      <c r="A13" s="52"/>
      <c r="B13" s="52"/>
      <c r="C13" s="52"/>
      <c r="D13" s="52"/>
      <c r="E13" s="52"/>
      <c r="F13" s="52"/>
      <c r="G13" s="53"/>
    </row>
    <row r="14" spans="1:7">
      <c r="A14" s="52"/>
      <c r="B14" s="52"/>
      <c r="C14" s="52"/>
      <c r="D14" s="52"/>
      <c r="E14" s="52"/>
      <c r="F14" s="52"/>
      <c r="G14" s="53"/>
    </row>
    <row r="15" spans="1:7">
      <c r="A15" s="52"/>
      <c r="B15" s="52"/>
      <c r="C15" s="52"/>
      <c r="D15" s="52"/>
      <c r="E15" s="52"/>
      <c r="F15" s="52"/>
      <c r="G15" s="53"/>
    </row>
    <row r="16" spans="1:7">
      <c r="A16" s="52"/>
      <c r="B16" s="52"/>
      <c r="C16" s="52"/>
      <c r="D16" s="52"/>
      <c r="E16" s="52"/>
      <c r="F16" s="52"/>
      <c r="G16" s="53"/>
    </row>
    <row r="17" spans="1:8">
      <c r="A17" s="52"/>
      <c r="B17" s="52"/>
      <c r="C17" s="52"/>
      <c r="D17" s="52"/>
      <c r="E17" s="52"/>
      <c r="F17" s="52"/>
      <c r="G17" s="53"/>
    </row>
    <row r="18" spans="1:8">
      <c r="A18" s="52"/>
      <c r="B18" s="52"/>
      <c r="C18" s="52"/>
      <c r="D18" s="52"/>
      <c r="E18" s="52"/>
      <c r="F18" s="52"/>
      <c r="G18" s="53"/>
    </row>
    <row r="19" spans="1:8">
      <c r="A19" s="52"/>
      <c r="B19" s="52"/>
      <c r="C19" s="52"/>
      <c r="D19" s="52"/>
      <c r="E19" s="52"/>
      <c r="F19" s="52"/>
      <c r="G19" s="53"/>
    </row>
    <row r="20" spans="1:8">
      <c r="A20" s="52"/>
      <c r="B20" s="52"/>
      <c r="C20" s="52"/>
      <c r="D20" s="52"/>
      <c r="E20" s="52"/>
      <c r="F20" s="52"/>
      <c r="G20" s="53"/>
    </row>
    <row r="21" spans="1:8">
      <c r="A21" s="52"/>
      <c r="B21" s="52"/>
      <c r="C21" s="52"/>
      <c r="D21" s="52"/>
      <c r="E21" s="52"/>
      <c r="F21" s="52"/>
      <c r="G21" s="53"/>
    </row>
    <row r="22" spans="1:8">
      <c r="A22" s="52"/>
      <c r="B22" s="52"/>
      <c r="C22" s="52"/>
      <c r="D22" s="52"/>
      <c r="E22" s="52"/>
      <c r="F22" s="52"/>
      <c r="G22" s="53"/>
    </row>
    <row r="23" spans="1:8">
      <c r="A23" s="52"/>
      <c r="B23" s="52"/>
      <c r="C23" s="52"/>
      <c r="D23" s="52"/>
      <c r="E23" s="52"/>
      <c r="F23" s="52"/>
      <c r="G23" s="53"/>
    </row>
    <row r="24" spans="1:8">
      <c r="A24" s="52"/>
      <c r="B24" s="52"/>
      <c r="C24" s="52"/>
      <c r="D24" s="52"/>
      <c r="E24" s="52"/>
      <c r="F24" s="52"/>
      <c r="G24" s="53"/>
    </row>
    <row r="25" spans="1:8">
      <c r="A25" s="52"/>
      <c r="B25" s="52"/>
      <c r="C25" s="52"/>
      <c r="D25" s="52"/>
      <c r="E25" s="52"/>
      <c r="F25" s="52"/>
      <c r="G25" s="53"/>
    </row>
    <row r="26" spans="1:8">
      <c r="A26" s="387" t="s">
        <v>20</v>
      </c>
      <c r="B26" s="388"/>
      <c r="C26" s="388"/>
      <c r="D26" s="388"/>
      <c r="E26" s="388"/>
      <c r="F26" s="389"/>
      <c r="G26" s="54">
        <f>SUM(G5:G25)</f>
        <v>184380.9</v>
      </c>
    </row>
    <row r="31" spans="1:8">
      <c r="B31" s="158"/>
      <c r="E31" s="158"/>
      <c r="F31" s="384"/>
      <c r="G31" s="384"/>
      <c r="H31" s="384"/>
    </row>
    <row r="32" spans="1:8">
      <c r="B32" s="159"/>
      <c r="E32" s="159"/>
      <c r="F32" s="384"/>
      <c r="G32" s="384"/>
      <c r="H32" s="384"/>
    </row>
    <row r="33" spans="2:8">
      <c r="B33" s="160"/>
      <c r="E33" s="160"/>
      <c r="F33" s="376"/>
      <c r="G33" s="376"/>
      <c r="H33" s="376"/>
    </row>
    <row r="34" spans="2:8" ht="23.25">
      <c r="B34" s="14"/>
      <c r="E34" s="14"/>
      <c r="F34" s="15"/>
      <c r="G34" s="14"/>
      <c r="H34" s="14"/>
    </row>
    <row r="35" spans="2:8" ht="23.25">
      <c r="E35" s="14"/>
      <c r="F35" s="15"/>
      <c r="G35" s="14"/>
      <c r="H35" s="14"/>
    </row>
    <row r="36" spans="2:8" ht="23.25">
      <c r="E36" s="158"/>
      <c r="F36" s="15"/>
      <c r="G36" s="14"/>
      <c r="H36" s="14"/>
    </row>
    <row r="37" spans="2:8" ht="23.25">
      <c r="E37" s="384"/>
      <c r="F37" s="384"/>
      <c r="G37" s="14"/>
      <c r="H37" s="14"/>
    </row>
    <row r="38" spans="2:8" ht="23.25">
      <c r="E38" s="376"/>
      <c r="F38" s="376"/>
      <c r="G38" s="14"/>
      <c r="H38" s="14"/>
    </row>
    <row r="39" spans="2:8" ht="23.25">
      <c r="E39" s="14"/>
      <c r="F39" s="15"/>
      <c r="G39" s="14"/>
      <c r="H39" s="14"/>
    </row>
  </sheetData>
  <mergeCells count="10">
    <mergeCell ref="A1:G1"/>
    <mergeCell ref="A2:G2"/>
    <mergeCell ref="A3:G3"/>
    <mergeCell ref="A4:G4"/>
    <mergeCell ref="A26:F26"/>
    <mergeCell ref="F31:H31"/>
    <mergeCell ref="F32:H32"/>
    <mergeCell ref="F33:H33"/>
    <mergeCell ref="E37:F37"/>
    <mergeCell ref="E38:F38"/>
  </mergeCells>
  <pageMargins left="0.31496062992125984" right="0.15748031496062992" top="0.31496062992125984" bottom="0.3149606299212598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E53"/>
  <sheetViews>
    <sheetView topLeftCell="A4" workbookViewId="0">
      <pane xSplit="2" topLeftCell="C1" activePane="topRight" state="frozen"/>
      <selection activeCell="A10" sqref="A10"/>
      <selection pane="topRight" activeCell="C17" sqref="C17"/>
    </sheetView>
  </sheetViews>
  <sheetFormatPr defaultRowHeight="24"/>
  <cols>
    <col min="1" max="1" width="11.375" style="14" customWidth="1"/>
    <col min="2" max="2" width="39.25" style="55" customWidth="1"/>
    <col min="3" max="3" width="14" style="55" customWidth="1"/>
    <col min="4" max="4" width="10" style="55" customWidth="1"/>
    <col min="5" max="16" width="10.375" style="55" customWidth="1"/>
    <col min="17" max="17" width="13.375" style="55" customWidth="1"/>
    <col min="18" max="29" width="10.375" style="55" customWidth="1"/>
    <col min="30" max="30" width="13.375" style="55" customWidth="1"/>
    <col min="31" max="31" width="11.375" style="55" bestFit="1" customWidth="1"/>
    <col min="32" max="16384" width="9" style="55"/>
  </cols>
  <sheetData>
    <row r="1" spans="1:4">
      <c r="A1" s="377" t="s">
        <v>157</v>
      </c>
      <c r="B1" s="377"/>
      <c r="C1" s="377"/>
      <c r="D1" s="377"/>
    </row>
    <row r="2" spans="1:4">
      <c r="A2" s="377" t="s">
        <v>129</v>
      </c>
      <c r="B2" s="377"/>
      <c r="C2" s="377"/>
      <c r="D2" s="377"/>
    </row>
    <row r="3" spans="1:4">
      <c r="A3" s="377" t="s">
        <v>302</v>
      </c>
      <c r="B3" s="377"/>
      <c r="C3" s="377"/>
      <c r="D3" s="377"/>
    </row>
    <row r="4" spans="1:4">
      <c r="A4" s="15"/>
      <c r="B4" s="15"/>
      <c r="C4" s="15"/>
    </row>
    <row r="5" spans="1:4">
      <c r="A5" s="56" t="s">
        <v>132</v>
      </c>
      <c r="B5" s="57" t="s">
        <v>114</v>
      </c>
    </row>
    <row r="6" spans="1:4">
      <c r="A6" s="56"/>
      <c r="B6" s="57"/>
    </row>
    <row r="7" spans="1:4">
      <c r="B7" s="55" t="s">
        <v>22</v>
      </c>
      <c r="C7" s="58">
        <v>14428.2</v>
      </c>
    </row>
    <row r="8" spans="1:4">
      <c r="B8" s="55" t="s">
        <v>115</v>
      </c>
      <c r="C8" s="58">
        <v>4007.59</v>
      </c>
    </row>
    <row r="9" spans="1:4">
      <c r="B9" s="55" t="s">
        <v>39</v>
      </c>
      <c r="C9" s="58">
        <v>305221.73</v>
      </c>
    </row>
    <row r="10" spans="1:4">
      <c r="B10" s="55" t="s">
        <v>38</v>
      </c>
      <c r="C10" s="58" t="s">
        <v>235</v>
      </c>
    </row>
    <row r="11" spans="1:4">
      <c r="B11" s="55" t="s">
        <v>224</v>
      </c>
      <c r="C11" s="58">
        <v>159220</v>
      </c>
    </row>
    <row r="12" spans="1:4">
      <c r="B12" s="55" t="s">
        <v>23</v>
      </c>
      <c r="C12" s="58">
        <v>7800</v>
      </c>
    </row>
    <row r="13" spans="1:4">
      <c r="B13" s="55" t="s">
        <v>294</v>
      </c>
      <c r="C13" s="58">
        <v>16000</v>
      </c>
    </row>
    <row r="14" spans="1:4">
      <c r="B14" s="55" t="s">
        <v>258</v>
      </c>
      <c r="C14" s="58">
        <v>1910</v>
      </c>
    </row>
    <row r="15" spans="1:4">
      <c r="B15" s="55" t="s">
        <v>40</v>
      </c>
      <c r="C15" s="58">
        <v>0</v>
      </c>
    </row>
    <row r="16" spans="1:4">
      <c r="B16" s="55" t="s">
        <v>225</v>
      </c>
      <c r="C16" s="58">
        <v>75096</v>
      </c>
    </row>
    <row r="17" spans="2:4">
      <c r="B17" s="55" t="s">
        <v>116</v>
      </c>
      <c r="C17" s="58">
        <v>818420.96</v>
      </c>
    </row>
    <row r="18" spans="2:4" ht="24.75" thickBot="1">
      <c r="B18" s="59" t="s">
        <v>20</v>
      </c>
      <c r="C18" s="60">
        <f>SUM(C7:C17)</f>
        <v>1402104.48</v>
      </c>
    </row>
    <row r="19" spans="2:4" ht="24.75" thickTop="1"/>
    <row r="21" spans="2:4">
      <c r="B21" s="165"/>
      <c r="C21" s="165"/>
      <c r="D21" s="164"/>
    </row>
    <row r="22" spans="2:4">
      <c r="B22" s="165"/>
      <c r="C22" s="165"/>
      <c r="D22" s="164"/>
    </row>
    <row r="23" spans="2:4">
      <c r="B23" s="165"/>
      <c r="C23" s="165"/>
      <c r="D23" s="164"/>
    </row>
    <row r="24" spans="2:4">
      <c r="B24" s="163"/>
      <c r="C24" s="163"/>
      <c r="D24" s="164"/>
    </row>
    <row r="25" spans="2:4">
      <c r="B25" s="165"/>
      <c r="C25" s="165"/>
      <c r="D25" s="164"/>
    </row>
    <row r="26" spans="2:4">
      <c r="B26" s="165"/>
      <c r="C26" s="165"/>
      <c r="D26" s="164"/>
    </row>
    <row r="27" spans="2:4">
      <c r="B27" s="165"/>
      <c r="C27" s="165"/>
      <c r="D27" s="164"/>
    </row>
    <row r="28" spans="2:4">
      <c r="B28" s="163"/>
      <c r="C28" s="163"/>
      <c r="D28" s="164"/>
    </row>
    <row r="29" spans="2:4">
      <c r="B29" s="163"/>
      <c r="C29" s="166"/>
    </row>
    <row r="30" spans="2:4">
      <c r="B30" s="163"/>
      <c r="C30" s="166"/>
    </row>
    <row r="31" spans="2:4">
      <c r="B31" s="163"/>
      <c r="C31" s="166"/>
    </row>
    <row r="32" spans="2:4">
      <c r="B32" s="163"/>
      <c r="C32" s="166"/>
    </row>
    <row r="38" spans="2:30">
      <c r="C38" s="155" t="s">
        <v>208</v>
      </c>
    </row>
    <row r="39" spans="2:30">
      <c r="C39" s="55" t="s">
        <v>12</v>
      </c>
      <c r="D39" s="55" t="s">
        <v>133</v>
      </c>
      <c r="E39" s="55" t="s">
        <v>134</v>
      </c>
      <c r="F39" s="55" t="s">
        <v>135</v>
      </c>
      <c r="G39" s="55" t="s">
        <v>136</v>
      </c>
      <c r="H39" s="55" t="s">
        <v>137</v>
      </c>
      <c r="I39" s="55" t="s">
        <v>138</v>
      </c>
      <c r="J39" s="55" t="s">
        <v>139</v>
      </c>
      <c r="K39" s="55" t="s">
        <v>140</v>
      </c>
      <c r="L39" s="55" t="s">
        <v>141</v>
      </c>
      <c r="M39" s="55" t="s">
        <v>142</v>
      </c>
      <c r="N39" s="55" t="s">
        <v>143</v>
      </c>
      <c r="O39" s="55" t="s">
        <v>144</v>
      </c>
      <c r="P39" s="75" t="s">
        <v>20</v>
      </c>
      <c r="Q39" s="55" t="s">
        <v>145</v>
      </c>
      <c r="R39" s="55" t="s">
        <v>134</v>
      </c>
      <c r="S39" s="55" t="s">
        <v>135</v>
      </c>
      <c r="T39" s="55" t="s">
        <v>136</v>
      </c>
      <c r="U39" s="55" t="s">
        <v>137</v>
      </c>
      <c r="V39" s="55" t="s">
        <v>138</v>
      </c>
      <c r="W39" s="55" t="s">
        <v>139</v>
      </c>
      <c r="X39" s="55" t="s">
        <v>140</v>
      </c>
      <c r="Y39" s="55" t="s">
        <v>141</v>
      </c>
      <c r="Z39" s="55" t="s">
        <v>142</v>
      </c>
      <c r="AA39" s="55" t="s">
        <v>143</v>
      </c>
      <c r="AB39" s="55" t="s">
        <v>144</v>
      </c>
      <c r="AC39" s="77" t="s">
        <v>20</v>
      </c>
      <c r="AD39" s="55" t="s">
        <v>120</v>
      </c>
    </row>
    <row r="40" spans="2:30">
      <c r="B40" s="55" t="s">
        <v>22</v>
      </c>
      <c r="C40" s="58">
        <v>35468.44</v>
      </c>
      <c r="D40" s="58">
        <v>29855.33</v>
      </c>
      <c r="E40" s="58">
        <v>2410.7399999999998</v>
      </c>
      <c r="F40" s="58">
        <v>21116.26</v>
      </c>
      <c r="G40" s="58">
        <v>5811.94</v>
      </c>
      <c r="H40" s="58">
        <v>1119.6600000000001</v>
      </c>
      <c r="I40" s="58">
        <v>29859.32</v>
      </c>
      <c r="J40" s="58">
        <v>25835.93</v>
      </c>
      <c r="K40" s="58">
        <v>45110.74</v>
      </c>
      <c r="L40" s="58">
        <v>19417.97</v>
      </c>
      <c r="M40" s="58">
        <v>3585.35</v>
      </c>
      <c r="N40" s="58">
        <v>14428.2</v>
      </c>
      <c r="O40" s="58"/>
      <c r="P40" s="76">
        <f>SUM(D40:O40)</f>
        <v>198551.44</v>
      </c>
      <c r="Q40" s="58">
        <v>35468.44</v>
      </c>
      <c r="R40" s="58">
        <v>29855.33</v>
      </c>
      <c r="S40" s="58">
        <v>2410.7399999999998</v>
      </c>
      <c r="T40" s="58">
        <v>21116.26</v>
      </c>
      <c r="U40" s="58">
        <v>5811.94</v>
      </c>
      <c r="V40" s="58">
        <v>1119.6600000000001</v>
      </c>
      <c r="W40" s="58">
        <v>29859.32</v>
      </c>
      <c r="X40" s="58">
        <v>25835.93</v>
      </c>
      <c r="Y40" s="58">
        <v>45110.74</v>
      </c>
      <c r="Z40" s="58">
        <v>19417.97</v>
      </c>
      <c r="AA40" s="58">
        <v>3585.35</v>
      </c>
      <c r="AB40" s="58"/>
      <c r="AC40" s="79">
        <f>SUM(Q40:AB40)</f>
        <v>219591.67999999999</v>
      </c>
      <c r="AD40" s="78">
        <f>SUM(C40+P40-AC40)</f>
        <v>14428.200000000012</v>
      </c>
    </row>
    <row r="41" spans="2:30">
      <c r="B41" s="55" t="s">
        <v>115</v>
      </c>
      <c r="C41" s="58">
        <v>4007.59</v>
      </c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76">
        <f t="shared" ref="P41:P51" si="0">SUM(D41:O41)</f>
        <v>0</v>
      </c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79">
        <f t="shared" ref="AC41:AC51" si="1">SUM(Q41:AB41)</f>
        <v>0</v>
      </c>
      <c r="AD41" s="78">
        <f t="shared" ref="AD41:AD51" si="2">SUM(C41+P41-AC41)</f>
        <v>4007.59</v>
      </c>
    </row>
    <row r="42" spans="2:30">
      <c r="B42" s="55" t="s">
        <v>38</v>
      </c>
      <c r="C42" s="58">
        <v>0</v>
      </c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76">
        <f t="shared" si="0"/>
        <v>0</v>
      </c>
      <c r="Q42" s="58">
        <v>0</v>
      </c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79">
        <f t="shared" si="1"/>
        <v>0</v>
      </c>
      <c r="AD42" s="78">
        <f t="shared" si="2"/>
        <v>0</v>
      </c>
    </row>
    <row r="43" spans="2:30">
      <c r="B43" s="55" t="s">
        <v>39</v>
      </c>
      <c r="C43" s="58">
        <v>203446.85</v>
      </c>
      <c r="D43" s="58">
        <v>30000</v>
      </c>
      <c r="E43" s="58"/>
      <c r="F43" s="58">
        <v>22850</v>
      </c>
      <c r="G43" s="58">
        <v>6300</v>
      </c>
      <c r="H43" s="58"/>
      <c r="I43" s="58">
        <v>27296.25</v>
      </c>
      <c r="J43" s="58"/>
      <c r="K43" s="58">
        <v>5000</v>
      </c>
      <c r="L43" s="58"/>
      <c r="M43" s="58">
        <v>47124.5</v>
      </c>
      <c r="N43" s="58">
        <v>46004.13</v>
      </c>
      <c r="O43" s="58"/>
      <c r="P43" s="76">
        <f t="shared" si="0"/>
        <v>184574.88</v>
      </c>
      <c r="Q43" s="58">
        <v>19800</v>
      </c>
      <c r="R43" s="58"/>
      <c r="S43" s="58"/>
      <c r="T43" s="58"/>
      <c r="U43" s="58"/>
      <c r="V43" s="58"/>
      <c r="W43" s="58"/>
      <c r="X43" s="58">
        <v>0</v>
      </c>
      <c r="Y43" s="58">
        <v>37570</v>
      </c>
      <c r="Z43" s="58"/>
      <c r="AA43" s="58">
        <v>25430</v>
      </c>
      <c r="AB43" s="58"/>
      <c r="AC43" s="79">
        <f t="shared" si="1"/>
        <v>82800</v>
      </c>
      <c r="AD43" s="78">
        <f t="shared" si="2"/>
        <v>305221.73</v>
      </c>
    </row>
    <row r="44" spans="2:30">
      <c r="B44" s="55" t="s">
        <v>222</v>
      </c>
      <c r="C44" s="58">
        <v>317860</v>
      </c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76">
        <f t="shared" si="0"/>
        <v>0</v>
      </c>
      <c r="Q44" s="58">
        <v>37750</v>
      </c>
      <c r="R44" s="58"/>
      <c r="S44" s="58"/>
      <c r="T44" s="58">
        <v>4430</v>
      </c>
      <c r="U44" s="58"/>
      <c r="V44" s="58">
        <v>42410</v>
      </c>
      <c r="W44" s="58"/>
      <c r="X44" s="58"/>
      <c r="Y44" s="58"/>
      <c r="Z44" s="58"/>
      <c r="AA44" s="58">
        <v>74050</v>
      </c>
      <c r="AB44" s="58"/>
      <c r="AC44" s="79">
        <f t="shared" si="1"/>
        <v>158640</v>
      </c>
      <c r="AD44" s="78">
        <f t="shared" si="2"/>
        <v>159220</v>
      </c>
    </row>
    <row r="45" spans="2:30">
      <c r="B45" s="55" t="s">
        <v>294</v>
      </c>
      <c r="C45" s="58"/>
      <c r="D45" s="58"/>
      <c r="E45" s="58"/>
      <c r="F45" s="58"/>
      <c r="G45" s="58">
        <v>16000</v>
      </c>
      <c r="H45" s="58"/>
      <c r="I45" s="58"/>
      <c r="J45" s="58"/>
      <c r="K45" s="58"/>
      <c r="L45" s="58"/>
      <c r="M45" s="58"/>
      <c r="N45" s="58"/>
      <c r="O45" s="58"/>
      <c r="P45" s="76">
        <f t="shared" si="0"/>
        <v>16000</v>
      </c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79">
        <f t="shared" si="1"/>
        <v>0</v>
      </c>
      <c r="AD45" s="78">
        <f t="shared" si="2"/>
        <v>16000</v>
      </c>
    </row>
    <row r="46" spans="2:30">
      <c r="B46" s="55" t="s">
        <v>38</v>
      </c>
      <c r="C46" s="58">
        <v>0</v>
      </c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76">
        <f>SUM(C46:O46)</f>
        <v>0</v>
      </c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79">
        <f>SUM(Q46:AB46)</f>
        <v>0</v>
      </c>
      <c r="AD46" s="78">
        <f t="shared" si="2"/>
        <v>0</v>
      </c>
    </row>
    <row r="47" spans="2:30">
      <c r="B47" s="55" t="s">
        <v>23</v>
      </c>
      <c r="C47" s="58">
        <v>11534</v>
      </c>
      <c r="D47" s="58">
        <v>6638</v>
      </c>
      <c r="E47" s="58">
        <v>6660</v>
      </c>
      <c r="F47" s="58">
        <v>6660</v>
      </c>
      <c r="G47" s="58">
        <v>6660</v>
      </c>
      <c r="H47" s="58">
        <v>6160</v>
      </c>
      <c r="I47" s="58">
        <v>6643</v>
      </c>
      <c r="J47" s="58">
        <v>7260</v>
      </c>
      <c r="K47" s="58">
        <v>7300</v>
      </c>
      <c r="L47" s="58">
        <v>7800</v>
      </c>
      <c r="M47" s="58">
        <v>7800</v>
      </c>
      <c r="N47" s="58">
        <v>7800</v>
      </c>
      <c r="O47" s="58"/>
      <c r="P47" s="76">
        <f t="shared" ref="P47" si="3">SUM(D47:O47)</f>
        <v>77381</v>
      </c>
      <c r="Q47" s="58">
        <v>11534</v>
      </c>
      <c r="R47" s="58">
        <v>6638</v>
      </c>
      <c r="S47" s="58">
        <v>6660</v>
      </c>
      <c r="T47" s="58">
        <v>6660</v>
      </c>
      <c r="U47" s="58">
        <v>6660</v>
      </c>
      <c r="V47" s="58">
        <v>6160</v>
      </c>
      <c r="W47" s="58">
        <v>6643</v>
      </c>
      <c r="X47" s="58">
        <v>7260</v>
      </c>
      <c r="Y47" s="58">
        <v>7300</v>
      </c>
      <c r="Z47" s="58">
        <v>7800</v>
      </c>
      <c r="AA47" s="58">
        <v>7800</v>
      </c>
      <c r="AB47" s="58"/>
      <c r="AC47" s="79">
        <f t="shared" ref="AC47:AC48" si="4">SUM(Q47:AB47)</f>
        <v>81115</v>
      </c>
      <c r="AD47" s="78">
        <f t="shared" ref="AD47:AD48" si="5">SUM(C47+P47-AC47)</f>
        <v>7800</v>
      </c>
    </row>
    <row r="48" spans="2:30">
      <c r="B48" s="55" t="s">
        <v>252</v>
      </c>
      <c r="C48" s="58"/>
      <c r="D48" s="58">
        <v>5110</v>
      </c>
      <c r="E48" s="58"/>
      <c r="F48" s="58"/>
      <c r="G48" s="58"/>
      <c r="H48" s="58"/>
      <c r="I48" s="58"/>
      <c r="J48" s="58"/>
      <c r="K48" s="58">
        <v>5762</v>
      </c>
      <c r="L48" s="58"/>
      <c r="M48" s="58"/>
      <c r="N48" s="58">
        <v>1910</v>
      </c>
      <c r="O48" s="58"/>
      <c r="P48" s="76">
        <f>SUM(C48:O48)</f>
        <v>12782</v>
      </c>
      <c r="Q48" s="58"/>
      <c r="R48" s="58"/>
      <c r="S48" s="58"/>
      <c r="T48" s="58"/>
      <c r="U48" s="58"/>
      <c r="V48" s="58"/>
      <c r="W48" s="58"/>
      <c r="X48" s="58">
        <v>5110</v>
      </c>
      <c r="Y48" s="58"/>
      <c r="Z48" s="58"/>
      <c r="AA48" s="58">
        <v>5762</v>
      </c>
      <c r="AB48" s="58"/>
      <c r="AC48" s="79">
        <f t="shared" si="4"/>
        <v>10872</v>
      </c>
      <c r="AD48" s="78">
        <f t="shared" si="5"/>
        <v>1910</v>
      </c>
    </row>
    <row r="49" spans="2:31">
      <c r="B49" s="55" t="s">
        <v>40</v>
      </c>
      <c r="C49" s="58">
        <v>0</v>
      </c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76">
        <f t="shared" si="0"/>
        <v>0</v>
      </c>
      <c r="Q49" s="58">
        <v>0</v>
      </c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79">
        <f t="shared" si="1"/>
        <v>0</v>
      </c>
      <c r="AD49" s="78">
        <f t="shared" si="2"/>
        <v>0</v>
      </c>
    </row>
    <row r="50" spans="2:31">
      <c r="B50" s="55" t="s">
        <v>223</v>
      </c>
      <c r="C50" s="58">
        <v>75096</v>
      </c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76">
        <f t="shared" si="0"/>
        <v>0</v>
      </c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79">
        <f t="shared" si="1"/>
        <v>0</v>
      </c>
      <c r="AD50" s="78">
        <f t="shared" si="2"/>
        <v>75096</v>
      </c>
    </row>
    <row r="51" spans="2:31">
      <c r="B51" s="55" t="s">
        <v>251</v>
      </c>
      <c r="C51" s="58">
        <v>818192.89</v>
      </c>
      <c r="D51" s="58"/>
      <c r="E51" s="58"/>
      <c r="F51" s="58"/>
      <c r="G51" s="58"/>
      <c r="H51" s="58"/>
      <c r="I51" s="58">
        <v>228.07</v>
      </c>
      <c r="J51" s="58"/>
      <c r="K51" s="58"/>
      <c r="L51" s="58"/>
      <c r="M51" s="58"/>
      <c r="N51" s="58"/>
      <c r="O51" s="58"/>
      <c r="P51" s="76">
        <f t="shared" si="0"/>
        <v>228.07</v>
      </c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79">
        <f t="shared" si="1"/>
        <v>0</v>
      </c>
      <c r="AD51" s="78">
        <f t="shared" si="2"/>
        <v>818420.96</v>
      </c>
    </row>
    <row r="52" spans="2:31" ht="24.75" thickBot="1">
      <c r="B52" s="59" t="s">
        <v>20</v>
      </c>
      <c r="C52" s="60">
        <f t="shared" ref="C52:H52" si="6">SUM(C40:C51)</f>
        <v>1465605.77</v>
      </c>
      <c r="D52" s="58">
        <f t="shared" si="6"/>
        <v>71603.33</v>
      </c>
      <c r="E52" s="58">
        <f t="shared" si="6"/>
        <v>9070.74</v>
      </c>
      <c r="F52" s="58">
        <f t="shared" si="6"/>
        <v>50626.259999999995</v>
      </c>
      <c r="G52" s="58">
        <f t="shared" si="6"/>
        <v>34771.94</v>
      </c>
      <c r="H52" s="58">
        <f t="shared" si="6"/>
        <v>7279.66</v>
      </c>
      <c r="I52" s="58">
        <f t="shared" ref="I52:M52" si="7">SUM(I40:I51)</f>
        <v>64026.64</v>
      </c>
      <c r="J52" s="58">
        <f t="shared" si="7"/>
        <v>33095.93</v>
      </c>
      <c r="K52" s="58">
        <f t="shared" si="7"/>
        <v>63172.74</v>
      </c>
      <c r="L52" s="58">
        <f t="shared" si="7"/>
        <v>27217.97</v>
      </c>
      <c r="M52" s="58">
        <f t="shared" si="7"/>
        <v>58509.85</v>
      </c>
      <c r="N52" s="58">
        <f>SUM(N40:N51)</f>
        <v>70142.33</v>
      </c>
      <c r="O52" s="58">
        <f>SUM(O40:O51)</f>
        <v>0</v>
      </c>
      <c r="P52" s="76">
        <f t="shared" ref="P52:U52" si="8">SUM(P40:P51)</f>
        <v>489517.39</v>
      </c>
      <c r="Q52" s="58">
        <f t="shared" si="8"/>
        <v>104552.44</v>
      </c>
      <c r="R52" s="58">
        <f t="shared" si="8"/>
        <v>36493.33</v>
      </c>
      <c r="S52" s="58">
        <f t="shared" si="8"/>
        <v>9070.74</v>
      </c>
      <c r="T52" s="58">
        <f t="shared" si="8"/>
        <v>32206.26</v>
      </c>
      <c r="U52" s="58">
        <f t="shared" si="8"/>
        <v>12471.939999999999</v>
      </c>
      <c r="V52" s="58">
        <f t="shared" ref="V52:AB52" si="9">SUM(V40:V51)</f>
        <v>49689.66</v>
      </c>
      <c r="W52" s="58">
        <f t="shared" si="9"/>
        <v>36502.32</v>
      </c>
      <c r="X52" s="58">
        <f t="shared" si="9"/>
        <v>38205.93</v>
      </c>
      <c r="Y52" s="58">
        <f t="shared" si="9"/>
        <v>89980.739999999991</v>
      </c>
      <c r="Z52" s="58">
        <f t="shared" si="9"/>
        <v>27217.97</v>
      </c>
      <c r="AA52" s="58">
        <f t="shared" si="9"/>
        <v>116627.35</v>
      </c>
      <c r="AB52" s="58">
        <f t="shared" si="9"/>
        <v>0</v>
      </c>
      <c r="AC52" s="79">
        <f>SUM(AC40:AC51)</f>
        <v>553018.67999999993</v>
      </c>
      <c r="AD52" s="78">
        <f>SUM(AD40:AD51)</f>
        <v>1402104.48</v>
      </c>
      <c r="AE52" s="80">
        <f>SUM(C52+P52-AC52)</f>
        <v>1402104.4800000002</v>
      </c>
    </row>
    <row r="53" spans="2:31" ht="24.75" thickTop="1"/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82"/>
  <sheetViews>
    <sheetView tabSelected="1" topLeftCell="A24" workbookViewId="0">
      <selection activeCell="G19" sqref="G19"/>
    </sheetView>
  </sheetViews>
  <sheetFormatPr defaultRowHeight="14.25"/>
  <cols>
    <col min="1" max="1" width="34.875" customWidth="1"/>
    <col min="2" max="2" width="23.25" customWidth="1"/>
    <col min="3" max="3" width="17.25" customWidth="1"/>
  </cols>
  <sheetData>
    <row r="1" spans="1:3" ht="21.75">
      <c r="A1" s="127"/>
      <c r="B1" s="127"/>
      <c r="C1" s="127"/>
    </row>
    <row r="2" spans="1:3" ht="21.75">
      <c r="A2" s="128" t="s">
        <v>157</v>
      </c>
      <c r="B2" s="129" t="s">
        <v>187</v>
      </c>
      <c r="C2" s="130"/>
    </row>
    <row r="3" spans="1:3" ht="21.75">
      <c r="A3" s="131" t="s">
        <v>188</v>
      </c>
      <c r="B3" s="132" t="s">
        <v>189</v>
      </c>
      <c r="C3" s="133"/>
    </row>
    <row r="4" spans="1:3" ht="21.75">
      <c r="A4" s="134"/>
      <c r="B4" s="135"/>
      <c r="C4" s="134"/>
    </row>
    <row r="5" spans="1:3" ht="21">
      <c r="A5" s="136" t="s">
        <v>303</v>
      </c>
      <c r="B5" s="136"/>
      <c r="C5" s="137">
        <v>30522826.16</v>
      </c>
    </row>
    <row r="6" spans="1:3" ht="21">
      <c r="A6" s="136" t="s">
        <v>190</v>
      </c>
      <c r="B6" s="136"/>
      <c r="C6" s="138">
        <v>0</v>
      </c>
    </row>
    <row r="7" spans="1:3" ht="21">
      <c r="A7" s="136"/>
      <c r="B7" s="136"/>
      <c r="C7" s="138">
        <f>SUM(C5:C6)</f>
        <v>30522826.16</v>
      </c>
    </row>
    <row r="8" spans="1:3" ht="21">
      <c r="A8" s="139" t="s">
        <v>191</v>
      </c>
      <c r="B8" s="139"/>
      <c r="C8" s="140"/>
    </row>
    <row r="9" spans="1:3" ht="21.75">
      <c r="A9" s="136" t="s">
        <v>192</v>
      </c>
      <c r="B9" s="136"/>
      <c r="C9" s="132"/>
    </row>
    <row r="10" spans="1:3" ht="21.75">
      <c r="A10" s="136" t="s">
        <v>193</v>
      </c>
      <c r="B10" s="141"/>
      <c r="C10" s="132"/>
    </row>
    <row r="11" spans="1:3" ht="21.75">
      <c r="A11" s="142"/>
      <c r="B11" s="143"/>
      <c r="C11" s="144"/>
    </row>
    <row r="12" spans="1:3" ht="21.75">
      <c r="A12" s="142" t="s">
        <v>194</v>
      </c>
      <c r="B12" s="143">
        <v>500</v>
      </c>
      <c r="C12" s="145"/>
    </row>
    <row r="13" spans="1:3" s="281" customFormat="1" ht="21.75">
      <c r="A13" s="142" t="s">
        <v>253</v>
      </c>
      <c r="B13" s="143">
        <v>2500</v>
      </c>
      <c r="C13" s="145"/>
    </row>
    <row r="14" spans="1:3" ht="21.75">
      <c r="A14" s="142" t="s">
        <v>311</v>
      </c>
      <c r="B14" s="143">
        <v>139241.01999999999</v>
      </c>
      <c r="C14" s="145"/>
    </row>
    <row r="15" spans="1:3" s="289" customFormat="1" ht="21.75">
      <c r="A15" s="142" t="s">
        <v>312</v>
      </c>
      <c r="B15" s="143">
        <v>3145</v>
      </c>
      <c r="C15" s="146"/>
    </row>
    <row r="16" spans="1:3" s="289" customFormat="1" ht="21.75">
      <c r="A16" s="142" t="s">
        <v>313</v>
      </c>
      <c r="B16" s="143">
        <v>4986.2</v>
      </c>
      <c r="C16" s="146"/>
    </row>
    <row r="17" spans="1:3" s="289" customFormat="1" ht="21.75">
      <c r="A17" s="142" t="s">
        <v>314</v>
      </c>
      <c r="B17" s="143">
        <v>6860</v>
      </c>
      <c r="C17" s="146"/>
    </row>
    <row r="18" spans="1:3" s="289" customFormat="1" ht="21.75">
      <c r="A18" s="142" t="s">
        <v>316</v>
      </c>
      <c r="B18" s="143">
        <v>6960</v>
      </c>
      <c r="C18" s="146"/>
    </row>
    <row r="19" spans="1:3" s="289" customFormat="1" ht="21.75">
      <c r="A19" s="142" t="s">
        <v>317</v>
      </c>
      <c r="B19" s="143">
        <v>2575.6999999999998</v>
      </c>
      <c r="C19" s="146"/>
    </row>
    <row r="20" spans="1:3" s="289" customFormat="1" ht="21.75">
      <c r="A20" s="142" t="s">
        <v>315</v>
      </c>
      <c r="B20" s="143">
        <v>9906.5400000000009</v>
      </c>
      <c r="C20" s="146"/>
    </row>
    <row r="21" spans="1:3" s="288" customFormat="1" ht="21.75">
      <c r="A21" s="142" t="s">
        <v>318</v>
      </c>
      <c r="B21" s="143">
        <v>10989</v>
      </c>
      <c r="C21" s="146"/>
    </row>
    <row r="22" spans="1:3" s="304" customFormat="1" ht="21.75">
      <c r="A22" s="142" t="s">
        <v>319</v>
      </c>
      <c r="B22" s="143">
        <v>180000</v>
      </c>
      <c r="C22" s="146"/>
    </row>
    <row r="23" spans="1:3" s="304" customFormat="1" ht="21.75">
      <c r="A23" s="142" t="s">
        <v>320</v>
      </c>
      <c r="B23" s="143">
        <v>1261.4000000000001</v>
      </c>
      <c r="C23" s="146"/>
    </row>
    <row r="24" spans="1:3" s="304" customFormat="1" ht="21.75">
      <c r="A24" s="142" t="s">
        <v>321</v>
      </c>
      <c r="B24" s="143">
        <v>2280</v>
      </c>
      <c r="C24" s="146"/>
    </row>
    <row r="25" spans="1:3" s="268" customFormat="1" ht="21.75">
      <c r="A25" s="142" t="s">
        <v>322</v>
      </c>
      <c r="B25" s="143">
        <v>18500</v>
      </c>
      <c r="C25" s="146">
        <v>389704.86</v>
      </c>
    </row>
    <row r="26" spans="1:3" ht="21.75">
      <c r="A26" s="136" t="s">
        <v>195</v>
      </c>
      <c r="B26" s="147"/>
      <c r="C26" s="145"/>
    </row>
    <row r="27" spans="1:3" ht="21.75">
      <c r="A27" s="136" t="s">
        <v>236</v>
      </c>
      <c r="B27" s="147"/>
      <c r="C27" s="145">
        <v>0</v>
      </c>
    </row>
    <row r="28" spans="1:3" ht="21.75">
      <c r="A28" s="148" t="s">
        <v>196</v>
      </c>
      <c r="B28" s="147"/>
      <c r="C28" s="132"/>
    </row>
    <row r="29" spans="1:3" ht="23.25">
      <c r="A29" s="149" t="s">
        <v>304</v>
      </c>
      <c r="B29" s="150"/>
      <c r="C29" s="156">
        <f>C7-C25-C27</f>
        <v>30133121.300000001</v>
      </c>
    </row>
    <row r="30" spans="1:3" ht="21">
      <c r="A30" s="128" t="s">
        <v>197</v>
      </c>
      <c r="B30" s="151" t="s">
        <v>198</v>
      </c>
      <c r="C30" s="128"/>
    </row>
    <row r="31" spans="1:3" ht="21">
      <c r="A31" s="139"/>
      <c r="B31" s="152"/>
      <c r="C31" s="139"/>
    </row>
    <row r="32" spans="1:3" ht="21">
      <c r="A32" s="153" t="s">
        <v>305</v>
      </c>
      <c r="B32" s="153" t="s">
        <v>305</v>
      </c>
      <c r="C32" s="139"/>
    </row>
    <row r="33" spans="1:3" ht="21">
      <c r="A33" s="149" t="s">
        <v>199</v>
      </c>
      <c r="B33" s="154" t="s">
        <v>200</v>
      </c>
      <c r="C33" s="149"/>
    </row>
    <row r="34" spans="1:3" ht="21">
      <c r="A34" s="139"/>
      <c r="B34" s="139"/>
      <c r="C34" s="139"/>
    </row>
    <row r="35" spans="1:3" s="223" customFormat="1" ht="21">
      <c r="A35" s="139"/>
      <c r="B35" s="139"/>
      <c r="C35" s="139"/>
    </row>
    <row r="36" spans="1:3" s="223" customFormat="1" ht="21">
      <c r="A36" s="139"/>
      <c r="B36" s="139"/>
      <c r="C36" s="139"/>
    </row>
    <row r="37" spans="1:3" s="223" customFormat="1" ht="21">
      <c r="A37" s="139"/>
      <c r="B37" s="139"/>
      <c r="C37" s="139"/>
    </row>
    <row r="38" spans="1:3" s="223" customFormat="1" ht="21">
      <c r="A38" s="139"/>
      <c r="B38" s="139"/>
      <c r="C38" s="139"/>
    </row>
    <row r="39" spans="1:3" s="223" customFormat="1" ht="21">
      <c r="A39" s="139"/>
      <c r="B39" s="139"/>
      <c r="C39" s="139"/>
    </row>
    <row r="40" spans="1:3" s="223" customFormat="1" ht="21">
      <c r="A40" s="139"/>
      <c r="B40" s="139"/>
      <c r="C40" s="139"/>
    </row>
    <row r="41" spans="1:3" s="223" customFormat="1" ht="21">
      <c r="A41" s="139"/>
      <c r="B41" s="139"/>
      <c r="C41" s="139"/>
    </row>
    <row r="42" spans="1:3" ht="21.75">
      <c r="A42" s="127"/>
      <c r="B42" s="127"/>
      <c r="C42" s="127"/>
    </row>
    <row r="43" spans="1:3" s="269" customFormat="1" ht="21.75">
      <c r="A43" s="127"/>
      <c r="B43" s="127"/>
      <c r="C43" s="127"/>
    </row>
    <row r="44" spans="1:3" s="269" customFormat="1" ht="21.75">
      <c r="A44" s="127"/>
      <c r="B44" s="127"/>
      <c r="C44" s="127"/>
    </row>
    <row r="45" spans="1:3" s="269" customFormat="1" ht="21.75">
      <c r="A45" s="127"/>
      <c r="B45" s="127"/>
      <c r="C45" s="127"/>
    </row>
    <row r="46" spans="1:3" s="269" customFormat="1" ht="21.75">
      <c r="A46" s="127"/>
      <c r="B46" s="127"/>
      <c r="C46" s="127"/>
    </row>
    <row r="47" spans="1:3" s="269" customFormat="1" ht="21.75">
      <c r="A47" s="127"/>
      <c r="B47" s="127"/>
      <c r="C47" s="127"/>
    </row>
    <row r="48" spans="1:3" s="269" customFormat="1" ht="21.75">
      <c r="A48" s="127"/>
      <c r="B48" s="127"/>
      <c r="C48" s="127"/>
    </row>
    <row r="49" spans="1:3" s="269" customFormat="1" ht="21.75">
      <c r="A49" s="127"/>
      <c r="B49" s="127"/>
      <c r="C49" s="127"/>
    </row>
    <row r="50" spans="1:3" s="269" customFormat="1" ht="21.75">
      <c r="A50" s="127"/>
      <c r="B50" s="127"/>
      <c r="C50" s="127"/>
    </row>
    <row r="51" spans="1:3" s="269" customFormat="1" ht="21.75">
      <c r="A51" s="127"/>
      <c r="B51" s="127"/>
      <c r="C51" s="127"/>
    </row>
    <row r="52" spans="1:3" s="269" customFormat="1" ht="21.75">
      <c r="A52" s="127"/>
      <c r="B52" s="127"/>
      <c r="C52" s="127"/>
    </row>
    <row r="53" spans="1:3" s="269" customFormat="1" ht="21.75">
      <c r="A53" s="127"/>
      <c r="B53" s="127"/>
      <c r="C53" s="127"/>
    </row>
    <row r="54" spans="1:3" s="269" customFormat="1" ht="21.75">
      <c r="A54" s="127"/>
      <c r="B54" s="127"/>
      <c r="C54" s="127"/>
    </row>
    <row r="55" spans="1:3" s="269" customFormat="1" ht="21.75">
      <c r="A55" s="127"/>
      <c r="B55" s="127"/>
      <c r="C55" s="127"/>
    </row>
    <row r="56" spans="1:3" s="269" customFormat="1" ht="21.75">
      <c r="A56" s="127"/>
      <c r="B56" s="127"/>
      <c r="C56" s="127"/>
    </row>
    <row r="57" spans="1:3" s="269" customFormat="1" ht="21.75">
      <c r="A57" s="127"/>
      <c r="B57" s="127"/>
      <c r="C57" s="127"/>
    </row>
    <row r="58" spans="1:3" s="269" customFormat="1" ht="21.75">
      <c r="A58" s="127"/>
      <c r="B58" s="127"/>
      <c r="C58" s="127"/>
    </row>
    <row r="59" spans="1:3" s="269" customFormat="1" ht="21.75">
      <c r="A59" s="127"/>
      <c r="B59" s="127"/>
      <c r="C59" s="127"/>
    </row>
    <row r="60" spans="1:3" s="269" customFormat="1" ht="21.75">
      <c r="A60" s="127"/>
      <c r="B60" s="127"/>
      <c r="C60" s="127"/>
    </row>
    <row r="61" spans="1:3" s="269" customFormat="1" ht="21.75">
      <c r="A61" s="127"/>
      <c r="B61" s="127"/>
      <c r="C61" s="127"/>
    </row>
    <row r="62" spans="1:3" s="269" customFormat="1" ht="21.75">
      <c r="A62" s="127"/>
      <c r="B62" s="127"/>
      <c r="C62" s="127"/>
    </row>
    <row r="63" spans="1:3" s="269" customFormat="1" ht="21.75">
      <c r="A63" s="127"/>
      <c r="B63" s="127"/>
      <c r="C63" s="127"/>
    </row>
    <row r="64" spans="1:3" ht="19.5" customHeight="1">
      <c r="A64" s="163" t="s">
        <v>201</v>
      </c>
      <c r="B64" s="163" t="s">
        <v>212</v>
      </c>
      <c r="C64" s="163"/>
    </row>
    <row r="65" spans="1:3" ht="19.5" customHeight="1">
      <c r="A65" s="163" t="s">
        <v>210</v>
      </c>
      <c r="B65" s="163" t="s">
        <v>213</v>
      </c>
      <c r="C65" s="163"/>
    </row>
    <row r="66" spans="1:3" ht="19.5" customHeight="1">
      <c r="A66" s="163" t="s">
        <v>211</v>
      </c>
      <c r="B66" s="163" t="s">
        <v>214</v>
      </c>
      <c r="C66" s="163"/>
    </row>
    <row r="67" spans="1:3" s="157" customFormat="1" ht="19.5" customHeight="1">
      <c r="A67" s="163"/>
      <c r="B67" s="163"/>
      <c r="C67" s="163"/>
    </row>
    <row r="68" spans="1:3" s="157" customFormat="1" ht="19.5" customHeight="1">
      <c r="A68" s="163"/>
      <c r="B68" s="163"/>
      <c r="C68" s="163"/>
    </row>
    <row r="69" spans="1:3" ht="19.5" customHeight="1">
      <c r="A69" s="163"/>
      <c r="B69" s="163" t="s">
        <v>212</v>
      </c>
      <c r="C69" s="163"/>
    </row>
    <row r="70" spans="1:3" ht="19.5" customHeight="1">
      <c r="A70" s="163"/>
      <c r="B70" s="163" t="s">
        <v>215</v>
      </c>
      <c r="C70" s="163"/>
    </row>
    <row r="71" spans="1:3" ht="19.5" customHeight="1">
      <c r="A71" s="163"/>
      <c r="B71" s="163" t="s">
        <v>216</v>
      </c>
      <c r="C71" s="163"/>
    </row>
    <row r="106" spans="1:3" ht="21.75">
      <c r="A106" s="127" t="s">
        <v>242</v>
      </c>
      <c r="B106" s="127"/>
      <c r="C106" s="127"/>
    </row>
    <row r="107" spans="1:3" ht="21.75">
      <c r="A107" s="128" t="s">
        <v>157</v>
      </c>
      <c r="B107" s="129" t="s">
        <v>187</v>
      </c>
      <c r="C107" s="130"/>
    </row>
    <row r="108" spans="1:3" ht="21.75">
      <c r="A108" s="131" t="s">
        <v>188</v>
      </c>
      <c r="B108" s="132" t="s">
        <v>189</v>
      </c>
      <c r="C108" s="133"/>
    </row>
    <row r="109" spans="1:3" ht="21.75">
      <c r="A109" s="134"/>
      <c r="B109" s="135"/>
      <c r="C109" s="134"/>
    </row>
    <row r="110" spans="1:3" ht="21">
      <c r="A110" s="136" t="s">
        <v>239</v>
      </c>
      <c r="B110" s="136"/>
      <c r="C110" s="137">
        <v>37354041.520000003</v>
      </c>
    </row>
    <row r="111" spans="1:3" ht="21">
      <c r="A111" s="136" t="s">
        <v>190</v>
      </c>
      <c r="B111" s="136"/>
      <c r="C111" s="138">
        <v>0</v>
      </c>
    </row>
    <row r="112" spans="1:3" ht="21">
      <c r="A112" s="136"/>
      <c r="B112" s="136"/>
      <c r="C112" s="138">
        <f>SUM(C110:C111)</f>
        <v>37354041.520000003</v>
      </c>
    </row>
    <row r="113" spans="1:3" ht="21">
      <c r="A113" s="139" t="s">
        <v>191</v>
      </c>
      <c r="B113" s="139"/>
      <c r="C113" s="140"/>
    </row>
    <row r="114" spans="1:3" ht="21.75">
      <c r="A114" s="136" t="s">
        <v>192</v>
      </c>
      <c r="B114" s="136"/>
      <c r="C114" s="132"/>
    </row>
    <row r="115" spans="1:3" ht="21.75">
      <c r="A115" s="136" t="s">
        <v>193</v>
      </c>
      <c r="B115" s="141"/>
      <c r="C115" s="132"/>
    </row>
    <row r="116" spans="1:3" ht="21.75">
      <c r="A116" s="142"/>
      <c r="B116" s="143"/>
      <c r="C116" s="144"/>
    </row>
    <row r="117" spans="1:3" ht="21.75">
      <c r="A117" s="142" t="s">
        <v>194</v>
      </c>
      <c r="B117" s="143">
        <v>500</v>
      </c>
      <c r="C117" s="145">
        <v>500</v>
      </c>
    </row>
    <row r="118" spans="1:3" ht="21.75">
      <c r="A118" s="142"/>
      <c r="B118" s="143"/>
      <c r="C118" s="146"/>
    </row>
    <row r="119" spans="1:3" ht="21.75">
      <c r="A119" s="142"/>
      <c r="B119" s="143"/>
      <c r="C119" s="146"/>
    </row>
    <row r="120" spans="1:3" ht="21.75">
      <c r="A120" s="142"/>
      <c r="B120" s="143"/>
      <c r="C120" s="146"/>
    </row>
    <row r="121" spans="1:3" ht="21.75">
      <c r="A121" s="136" t="s">
        <v>195</v>
      </c>
      <c r="B121" s="147"/>
      <c r="C121" s="145"/>
    </row>
    <row r="122" spans="1:3" ht="21.75">
      <c r="A122" s="136" t="s">
        <v>236</v>
      </c>
      <c r="B122" s="147"/>
      <c r="C122" s="145">
        <v>0</v>
      </c>
    </row>
    <row r="123" spans="1:3" ht="21.75">
      <c r="A123" s="148" t="s">
        <v>196</v>
      </c>
      <c r="B123" s="147"/>
      <c r="C123" s="132"/>
    </row>
    <row r="124" spans="1:3" ht="23.25">
      <c r="A124" s="149" t="s">
        <v>240</v>
      </c>
      <c r="B124" s="150"/>
      <c r="C124" s="156">
        <f>C112-C117</f>
        <v>37353541.520000003</v>
      </c>
    </row>
    <row r="125" spans="1:3" ht="21">
      <c r="A125" s="128" t="s">
        <v>197</v>
      </c>
      <c r="B125" s="151" t="s">
        <v>198</v>
      </c>
      <c r="C125" s="128"/>
    </row>
    <row r="126" spans="1:3" ht="21">
      <c r="A126" s="139"/>
      <c r="B126" s="152"/>
      <c r="C126" s="139"/>
    </row>
    <row r="127" spans="1:3" ht="21">
      <c r="A127" s="153" t="s">
        <v>241</v>
      </c>
      <c r="B127" s="153" t="s">
        <v>241</v>
      </c>
      <c r="C127" s="139"/>
    </row>
    <row r="128" spans="1:3" ht="21">
      <c r="A128" s="149" t="s">
        <v>199</v>
      </c>
      <c r="B128" s="154" t="s">
        <v>200</v>
      </c>
      <c r="C128" s="149"/>
    </row>
    <row r="129" spans="1:3" ht="21">
      <c r="A129" s="139"/>
      <c r="B129" s="139"/>
      <c r="C129" s="139"/>
    </row>
    <row r="130" spans="1:3" s="242" customFormat="1" ht="21">
      <c r="A130" s="139"/>
      <c r="B130" s="139"/>
      <c r="C130" s="139"/>
    </row>
    <row r="131" spans="1:3" ht="21.75">
      <c r="A131" s="127"/>
      <c r="B131" s="127"/>
      <c r="C131" s="127"/>
    </row>
    <row r="132" spans="1:3">
      <c r="A132" s="163" t="s">
        <v>201</v>
      </c>
      <c r="B132" s="163" t="s">
        <v>212</v>
      </c>
      <c r="C132" s="163"/>
    </row>
    <row r="133" spans="1:3">
      <c r="A133" s="163" t="s">
        <v>210</v>
      </c>
      <c r="B133" s="163" t="s">
        <v>213</v>
      </c>
      <c r="C133" s="163"/>
    </row>
    <row r="134" spans="1:3">
      <c r="A134" s="163" t="s">
        <v>211</v>
      </c>
      <c r="B134" s="163" t="s">
        <v>214</v>
      </c>
      <c r="C134" s="163"/>
    </row>
    <row r="135" spans="1:3">
      <c r="A135" s="163"/>
      <c r="B135" s="163"/>
      <c r="C135" s="163"/>
    </row>
    <row r="136" spans="1:3">
      <c r="A136" s="163"/>
      <c r="B136" s="163"/>
      <c r="C136" s="163"/>
    </row>
    <row r="137" spans="1:3">
      <c r="A137" s="163"/>
      <c r="B137" s="163" t="s">
        <v>212</v>
      </c>
      <c r="C137" s="163"/>
    </row>
    <row r="138" spans="1:3">
      <c r="A138" s="163"/>
      <c r="B138" s="163" t="s">
        <v>215</v>
      </c>
      <c r="C138" s="163"/>
    </row>
    <row r="139" spans="1:3">
      <c r="A139" s="163"/>
      <c r="B139" s="163" t="s">
        <v>216</v>
      </c>
      <c r="C139" s="163"/>
    </row>
    <row r="140" spans="1:3">
      <c r="A140" s="242"/>
      <c r="B140" s="242"/>
      <c r="C140" s="242"/>
    </row>
    <row r="141" spans="1:3">
      <c r="A141" s="242"/>
      <c r="B141" s="242"/>
      <c r="C141" s="242"/>
    </row>
    <row r="142" spans="1:3">
      <c r="A142" s="242"/>
      <c r="B142" s="242"/>
      <c r="C142" s="242"/>
    </row>
    <row r="143" spans="1:3">
      <c r="A143" s="242"/>
      <c r="B143" s="242"/>
      <c r="C143" s="242"/>
    </row>
    <row r="144" spans="1:3" ht="21.75">
      <c r="A144" s="127" t="s">
        <v>242</v>
      </c>
      <c r="B144" s="127"/>
      <c r="C144" s="127"/>
    </row>
    <row r="145" spans="1:3" ht="21.75">
      <c r="A145" s="128" t="s">
        <v>157</v>
      </c>
      <c r="B145" s="129" t="s">
        <v>243</v>
      </c>
      <c r="C145" s="130"/>
    </row>
    <row r="146" spans="1:3" ht="21.75">
      <c r="A146" s="131" t="s">
        <v>188</v>
      </c>
      <c r="B146" s="132" t="s">
        <v>244</v>
      </c>
      <c r="C146" s="133"/>
    </row>
    <row r="147" spans="1:3" ht="21.75">
      <c r="A147" s="134"/>
      <c r="B147" s="135"/>
      <c r="C147" s="134"/>
    </row>
    <row r="148" spans="1:3" ht="21">
      <c r="A148" s="136" t="s">
        <v>239</v>
      </c>
      <c r="B148" s="136"/>
      <c r="C148" s="137">
        <v>682940.74</v>
      </c>
    </row>
    <row r="149" spans="1:3" ht="21">
      <c r="A149" s="136" t="s">
        <v>190</v>
      </c>
      <c r="B149" s="136"/>
      <c r="C149" s="138">
        <v>0</v>
      </c>
    </row>
    <row r="150" spans="1:3" ht="21">
      <c r="A150" s="136"/>
      <c r="B150" s="136"/>
      <c r="C150" s="138">
        <f>SUM(C148:C149)</f>
        <v>682940.74</v>
      </c>
    </row>
    <row r="151" spans="1:3" ht="21">
      <c r="A151" s="139" t="s">
        <v>191</v>
      </c>
      <c r="B151" s="139"/>
      <c r="C151" s="140"/>
    </row>
    <row r="152" spans="1:3" ht="21.75">
      <c r="A152" s="136" t="s">
        <v>192</v>
      </c>
      <c r="B152" s="136"/>
      <c r="C152" s="132"/>
    </row>
    <row r="153" spans="1:3" ht="21.75">
      <c r="A153" s="136" t="s">
        <v>193</v>
      </c>
      <c r="B153" s="141"/>
      <c r="C153" s="132"/>
    </row>
    <row r="154" spans="1:3" ht="21.75">
      <c r="A154" s="142"/>
      <c r="B154" s="143"/>
      <c r="C154" s="144">
        <v>0</v>
      </c>
    </row>
    <row r="155" spans="1:3" ht="21.75">
      <c r="A155" s="136" t="s">
        <v>195</v>
      </c>
      <c r="B155" s="147"/>
      <c r="C155" s="145"/>
    </row>
    <row r="156" spans="1:3" ht="21.75">
      <c r="A156" s="136" t="s">
        <v>236</v>
      </c>
      <c r="B156" s="147"/>
      <c r="C156" s="145">
        <v>0</v>
      </c>
    </row>
    <row r="157" spans="1:3" ht="21.75">
      <c r="A157" s="148" t="s">
        <v>196</v>
      </c>
      <c r="B157" s="147"/>
      <c r="C157" s="132"/>
    </row>
    <row r="158" spans="1:3" s="243" customFormat="1" ht="21.75">
      <c r="A158" s="148"/>
      <c r="B158" s="244"/>
      <c r="C158" s="133"/>
    </row>
    <row r="159" spans="1:3" s="243" customFormat="1" ht="21.75">
      <c r="A159" s="245" t="s">
        <v>246</v>
      </c>
      <c r="B159" s="244">
        <v>174595.52</v>
      </c>
      <c r="C159" s="133"/>
    </row>
    <row r="160" spans="1:3" s="243" customFormat="1" ht="21.75">
      <c r="A160" s="245" t="s">
        <v>248</v>
      </c>
      <c r="B160" s="244">
        <v>145621.9</v>
      </c>
      <c r="C160" s="133"/>
    </row>
    <row r="161" spans="1:3" s="243" customFormat="1" ht="21.75">
      <c r="A161" s="245" t="s">
        <v>247</v>
      </c>
      <c r="B161" s="244">
        <v>360787.25</v>
      </c>
      <c r="C161" s="133"/>
    </row>
    <row r="162" spans="1:3" s="243" customFormat="1" ht="21.75">
      <c r="A162" s="245" t="s">
        <v>249</v>
      </c>
      <c r="B162" s="244">
        <v>1936.07</v>
      </c>
      <c r="C162" s="246">
        <f>B159+B160+B161+B162</f>
        <v>682940.73999999987</v>
      </c>
    </row>
    <row r="163" spans="1:3" ht="23.25">
      <c r="A163" s="149" t="s">
        <v>245</v>
      </c>
      <c r="B163" s="150"/>
      <c r="C163" s="156">
        <f>C150-C162</f>
        <v>0</v>
      </c>
    </row>
    <row r="164" spans="1:3" ht="21">
      <c r="A164" s="128" t="s">
        <v>197</v>
      </c>
      <c r="B164" s="151" t="s">
        <v>198</v>
      </c>
      <c r="C164" s="128"/>
    </row>
    <row r="165" spans="1:3" ht="21">
      <c r="A165" s="139"/>
      <c r="B165" s="152"/>
      <c r="C165" s="139"/>
    </row>
    <row r="166" spans="1:3" ht="21">
      <c r="A166" s="153" t="s">
        <v>241</v>
      </c>
      <c r="B166" s="153" t="s">
        <v>241</v>
      </c>
      <c r="C166" s="139"/>
    </row>
    <row r="167" spans="1:3" ht="21">
      <c r="A167" s="149" t="s">
        <v>199</v>
      </c>
      <c r="B167" s="154" t="s">
        <v>200</v>
      </c>
      <c r="C167" s="149"/>
    </row>
    <row r="168" spans="1:3" ht="21">
      <c r="A168" s="139"/>
      <c r="B168" s="139"/>
      <c r="C168" s="139"/>
    </row>
    <row r="169" spans="1:3" ht="21">
      <c r="A169" s="139"/>
      <c r="B169" s="139"/>
      <c r="C169" s="139"/>
    </row>
    <row r="170" spans="1:3" ht="21.75">
      <c r="A170" s="127"/>
      <c r="B170" s="127"/>
      <c r="C170" s="127"/>
    </row>
    <row r="171" spans="1:3">
      <c r="A171" s="163" t="s">
        <v>201</v>
      </c>
      <c r="B171" s="163" t="s">
        <v>212</v>
      </c>
      <c r="C171" s="163"/>
    </row>
    <row r="172" spans="1:3">
      <c r="A172" s="163" t="s">
        <v>210</v>
      </c>
      <c r="B172" s="163" t="s">
        <v>213</v>
      </c>
      <c r="C172" s="163"/>
    </row>
    <row r="173" spans="1:3">
      <c r="A173" s="163" t="s">
        <v>211</v>
      </c>
      <c r="B173" s="163" t="s">
        <v>214</v>
      </c>
      <c r="C173" s="163"/>
    </row>
    <row r="174" spans="1:3">
      <c r="A174" s="163"/>
      <c r="B174" s="163"/>
      <c r="C174" s="163"/>
    </row>
    <row r="175" spans="1:3">
      <c r="A175" s="163"/>
      <c r="B175" s="163"/>
      <c r="C175" s="163"/>
    </row>
    <row r="176" spans="1:3">
      <c r="A176" s="163"/>
      <c r="B176" s="163" t="s">
        <v>212</v>
      </c>
      <c r="C176" s="163"/>
    </row>
    <row r="177" spans="1:3">
      <c r="A177" s="163"/>
      <c r="B177" s="163" t="s">
        <v>215</v>
      </c>
      <c r="C177" s="163"/>
    </row>
    <row r="178" spans="1:3">
      <c r="A178" s="163"/>
      <c r="B178" s="163" t="s">
        <v>216</v>
      </c>
      <c r="C178" s="163"/>
    </row>
    <row r="179" spans="1:3">
      <c r="A179" s="243"/>
      <c r="B179" s="243"/>
      <c r="C179" s="243"/>
    </row>
    <row r="180" spans="1:3">
      <c r="A180" s="243"/>
      <c r="B180" s="243"/>
      <c r="C180" s="243"/>
    </row>
    <row r="181" spans="1:3">
      <c r="A181" s="243"/>
      <c r="B181" s="243"/>
      <c r="C181" s="243"/>
    </row>
    <row r="182" spans="1:3">
      <c r="A182" s="243"/>
      <c r="B182" s="243"/>
      <c r="C182" s="243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01"/>
  <sheetViews>
    <sheetView topLeftCell="A59" workbookViewId="0">
      <selection activeCell="E66" sqref="E66"/>
    </sheetView>
  </sheetViews>
  <sheetFormatPr defaultColWidth="36.625" defaultRowHeight="14.25"/>
  <cols>
    <col min="1" max="1" width="47.5" style="125" customWidth="1"/>
    <col min="2" max="2" width="12.375" style="125" customWidth="1"/>
    <col min="3" max="4" width="14.375" style="126" customWidth="1"/>
    <col min="5" max="16384" width="36.625" style="125"/>
  </cols>
  <sheetData>
    <row r="1" spans="1:7" s="102" customFormat="1" ht="26.25">
      <c r="A1" s="390" t="s">
        <v>157</v>
      </c>
      <c r="B1" s="390"/>
      <c r="C1" s="390"/>
      <c r="D1" s="390"/>
      <c r="E1" s="101"/>
      <c r="G1" s="103"/>
    </row>
    <row r="2" spans="1:7" s="102" customFormat="1" ht="26.25">
      <c r="A2" s="390" t="s">
        <v>186</v>
      </c>
      <c r="B2" s="390"/>
      <c r="C2" s="390"/>
      <c r="D2" s="390"/>
      <c r="E2" s="101"/>
      <c r="G2" s="103"/>
    </row>
    <row r="3" spans="1:7" s="102" customFormat="1" ht="26.25">
      <c r="A3" s="390" t="s">
        <v>289</v>
      </c>
      <c r="B3" s="390"/>
      <c r="C3" s="390"/>
      <c r="D3" s="390"/>
      <c r="E3" s="101"/>
      <c r="G3" s="103"/>
    </row>
    <row r="4" spans="1:7" s="102" customFormat="1" ht="27" thickBot="1">
      <c r="A4" s="390" t="s">
        <v>306</v>
      </c>
      <c r="B4" s="390"/>
      <c r="C4" s="390"/>
      <c r="D4" s="390"/>
      <c r="E4" s="101"/>
      <c r="G4" s="103"/>
    </row>
    <row r="5" spans="1:7" s="102" customFormat="1" ht="27" thickBot="1">
      <c r="A5" s="181" t="s">
        <v>3</v>
      </c>
      <c r="B5" s="181" t="s">
        <v>4</v>
      </c>
      <c r="C5" s="182" t="s">
        <v>164</v>
      </c>
      <c r="D5" s="182" t="s">
        <v>165</v>
      </c>
      <c r="E5" s="101"/>
      <c r="F5" s="104"/>
      <c r="G5" s="104"/>
    </row>
    <row r="6" spans="1:7" s="102" customFormat="1" ht="26.25">
      <c r="A6" s="183" t="s">
        <v>166</v>
      </c>
      <c r="B6" s="184" t="s">
        <v>259</v>
      </c>
      <c r="C6" s="185">
        <v>0</v>
      </c>
      <c r="D6" s="185"/>
      <c r="E6" s="101"/>
      <c r="G6" s="103"/>
    </row>
    <row r="7" spans="1:7" s="102" customFormat="1" ht="26.25">
      <c r="A7" s="186" t="s">
        <v>166</v>
      </c>
      <c r="B7" s="187"/>
      <c r="C7" s="188">
        <v>0</v>
      </c>
      <c r="D7" s="188"/>
      <c r="E7" s="101"/>
      <c r="G7" s="103"/>
    </row>
    <row r="8" spans="1:7" s="102" customFormat="1" ht="26.25">
      <c r="A8" s="189" t="s">
        <v>167</v>
      </c>
      <c r="B8" s="190"/>
      <c r="C8" s="191"/>
      <c r="D8" s="191"/>
      <c r="E8" s="101"/>
      <c r="F8" s="104"/>
      <c r="G8" s="104"/>
    </row>
    <row r="9" spans="1:7" s="102" customFormat="1" ht="26.25">
      <c r="A9" s="192" t="s">
        <v>168</v>
      </c>
      <c r="B9" s="193" t="s">
        <v>260</v>
      </c>
      <c r="C9" s="194">
        <v>5642412</v>
      </c>
      <c r="D9" s="194"/>
      <c r="E9" s="101"/>
      <c r="G9" s="103"/>
    </row>
    <row r="10" spans="1:7" s="102" customFormat="1" ht="26.25">
      <c r="A10" s="189" t="s">
        <v>169</v>
      </c>
      <c r="B10" s="190"/>
      <c r="C10" s="191"/>
      <c r="D10" s="191"/>
      <c r="E10" s="101"/>
      <c r="F10" s="104"/>
      <c r="G10" s="104"/>
    </row>
    <row r="11" spans="1:7" s="102" customFormat="1" ht="26.25">
      <c r="A11" s="192" t="s">
        <v>170</v>
      </c>
      <c r="B11" s="193" t="s">
        <v>260</v>
      </c>
      <c r="C11" s="194">
        <v>30133121.300000001</v>
      </c>
      <c r="D11" s="194"/>
      <c r="E11" s="101"/>
      <c r="F11" s="105">
        <f>C9+C11+C12</f>
        <v>36393954.259999998</v>
      </c>
      <c r="G11" s="104"/>
    </row>
    <row r="12" spans="1:7" s="102" customFormat="1" ht="26.25">
      <c r="A12" s="192" t="s">
        <v>171</v>
      </c>
      <c r="B12" s="193" t="s">
        <v>260</v>
      </c>
      <c r="C12" s="194">
        <v>618420.96</v>
      </c>
      <c r="D12" s="194"/>
      <c r="E12" s="101"/>
      <c r="G12" s="106"/>
    </row>
    <row r="13" spans="1:7" s="102" customFormat="1" ht="26.25">
      <c r="A13" s="192" t="s">
        <v>172</v>
      </c>
      <c r="B13" s="193" t="s">
        <v>261</v>
      </c>
      <c r="C13" s="194">
        <v>0</v>
      </c>
      <c r="D13" s="194" t="s">
        <v>173</v>
      </c>
      <c r="E13" s="101"/>
      <c r="F13" s="107"/>
      <c r="G13" s="103"/>
    </row>
    <row r="14" spans="1:7" s="102" customFormat="1" ht="26.25">
      <c r="A14" s="192" t="s">
        <v>237</v>
      </c>
      <c r="B14" s="193" t="s">
        <v>310</v>
      </c>
      <c r="C14" s="194">
        <v>19407</v>
      </c>
      <c r="D14" s="194"/>
      <c r="E14" s="101"/>
      <c r="F14" s="107"/>
      <c r="G14" s="103"/>
    </row>
    <row r="15" spans="1:7" s="102" customFormat="1" ht="26.25">
      <c r="A15" s="192" t="s">
        <v>174</v>
      </c>
      <c r="B15" s="193" t="s">
        <v>262</v>
      </c>
      <c r="C15" s="194">
        <v>0</v>
      </c>
      <c r="D15" s="194" t="s">
        <v>173</v>
      </c>
      <c r="E15" s="101"/>
      <c r="F15" s="107"/>
      <c r="G15" s="103"/>
    </row>
    <row r="16" spans="1:7" s="102" customFormat="1" ht="26.25">
      <c r="A16" s="192" t="s">
        <v>175</v>
      </c>
      <c r="B16" s="193" t="s">
        <v>263</v>
      </c>
      <c r="C16" s="194">
        <v>21600</v>
      </c>
      <c r="D16" s="194" t="s">
        <v>176</v>
      </c>
      <c r="E16" s="101"/>
      <c r="F16" s="107" t="s">
        <v>177</v>
      </c>
      <c r="G16" s="103"/>
    </row>
    <row r="17" spans="1:8" s="102" customFormat="1" ht="26.25">
      <c r="A17" s="192" t="s">
        <v>178</v>
      </c>
      <c r="B17" s="193" t="s">
        <v>264</v>
      </c>
      <c r="C17" s="194">
        <v>200000</v>
      </c>
      <c r="D17" s="194"/>
      <c r="E17" s="101"/>
      <c r="F17" s="107"/>
      <c r="G17" s="103"/>
    </row>
    <row r="18" spans="1:8" s="102" customFormat="1" ht="26.25">
      <c r="A18" s="192" t="s">
        <v>237</v>
      </c>
      <c r="B18" s="193"/>
      <c r="C18" s="194">
        <v>0</v>
      </c>
      <c r="D18" s="194"/>
      <c r="E18" s="101"/>
      <c r="F18" s="107"/>
      <c r="G18" s="103"/>
    </row>
    <row r="19" spans="1:8" s="102" customFormat="1" ht="26.25">
      <c r="A19" s="192" t="s">
        <v>36</v>
      </c>
      <c r="B19" s="193" t="s">
        <v>265</v>
      </c>
      <c r="C19" s="194"/>
      <c r="D19" s="194">
        <v>184380.9</v>
      </c>
      <c r="E19" s="101"/>
      <c r="F19" s="106"/>
      <c r="G19" s="106"/>
      <c r="H19" s="103"/>
    </row>
    <row r="20" spans="1:8" s="102" customFormat="1" ht="26.25">
      <c r="A20" s="192" t="s">
        <v>204</v>
      </c>
      <c r="B20" s="193" t="s">
        <v>266</v>
      </c>
      <c r="C20" s="194"/>
      <c r="D20" s="194">
        <v>14428.2</v>
      </c>
      <c r="E20" s="101"/>
      <c r="F20" s="107"/>
      <c r="G20" s="107"/>
    </row>
    <row r="21" spans="1:8" s="102" customFormat="1" ht="26.25">
      <c r="A21" s="192" t="s">
        <v>205</v>
      </c>
      <c r="B21" s="193" t="s">
        <v>267</v>
      </c>
      <c r="C21" s="194"/>
      <c r="D21" s="194">
        <v>4007.59</v>
      </c>
      <c r="E21" s="101"/>
      <c r="F21" s="108"/>
      <c r="G21" s="107"/>
    </row>
    <row r="22" spans="1:8" s="102" customFormat="1" ht="26.25">
      <c r="A22" s="192" t="s">
        <v>39</v>
      </c>
      <c r="B22" s="193" t="s">
        <v>268</v>
      </c>
      <c r="C22" s="194"/>
      <c r="D22" s="194">
        <v>305221.73</v>
      </c>
      <c r="E22" s="101"/>
      <c r="F22" s="108"/>
      <c r="G22" s="107"/>
    </row>
    <row r="23" spans="1:8" s="102" customFormat="1" ht="26.25">
      <c r="A23" s="192" t="s">
        <v>38</v>
      </c>
      <c r="B23" s="193" t="s">
        <v>269</v>
      </c>
      <c r="C23" s="194"/>
      <c r="D23" s="194" t="s">
        <v>235</v>
      </c>
      <c r="E23" s="101"/>
      <c r="F23" s="108"/>
      <c r="G23" s="107"/>
    </row>
    <row r="24" spans="1:8" s="102" customFormat="1" ht="26.25">
      <c r="A24" s="192" t="s">
        <v>226</v>
      </c>
      <c r="B24" s="193" t="s">
        <v>270</v>
      </c>
      <c r="C24" s="194"/>
      <c r="D24" s="194">
        <v>159220</v>
      </c>
      <c r="E24" s="101"/>
      <c r="F24" s="108"/>
      <c r="G24" s="107"/>
    </row>
    <row r="25" spans="1:8" s="102" customFormat="1" ht="26.25">
      <c r="A25" s="192" t="s">
        <v>271</v>
      </c>
      <c r="B25" s="193" t="s">
        <v>270</v>
      </c>
      <c r="C25" s="194"/>
      <c r="D25" s="194">
        <v>1910</v>
      </c>
      <c r="E25" s="101"/>
      <c r="F25" s="108"/>
      <c r="G25" s="107"/>
    </row>
    <row r="26" spans="1:8" s="102" customFormat="1" ht="26.25">
      <c r="A26" s="192" t="s">
        <v>23</v>
      </c>
      <c r="B26" s="193" t="s">
        <v>272</v>
      </c>
      <c r="C26" s="194"/>
      <c r="D26" s="194">
        <v>7800</v>
      </c>
      <c r="E26" s="101"/>
      <c r="F26" s="108"/>
      <c r="G26" s="107"/>
    </row>
    <row r="27" spans="1:8" s="102" customFormat="1" ht="26.25">
      <c r="A27" s="192" t="s">
        <v>227</v>
      </c>
      <c r="B27" s="193" t="s">
        <v>270</v>
      </c>
      <c r="C27" s="194"/>
      <c r="D27" s="194">
        <v>75096</v>
      </c>
      <c r="E27" s="101"/>
      <c r="F27" s="109"/>
      <c r="G27" s="107"/>
    </row>
    <row r="28" spans="1:8" s="102" customFormat="1" ht="26.25">
      <c r="A28" s="192" t="s">
        <v>294</v>
      </c>
      <c r="B28" s="193" t="s">
        <v>270</v>
      </c>
      <c r="C28" s="194"/>
      <c r="D28" s="194">
        <v>16000</v>
      </c>
      <c r="E28" s="101"/>
      <c r="F28" s="109"/>
      <c r="G28" s="107"/>
    </row>
    <row r="29" spans="1:8" s="102" customFormat="1" ht="26.25">
      <c r="A29" s="192" t="s">
        <v>251</v>
      </c>
      <c r="B29" s="193" t="s">
        <v>273</v>
      </c>
      <c r="C29" s="194"/>
      <c r="D29" s="194">
        <v>818420.96</v>
      </c>
      <c r="E29" s="101"/>
      <c r="F29" s="109"/>
      <c r="G29" s="107"/>
    </row>
    <row r="30" spans="1:8" s="102" customFormat="1" ht="26.25">
      <c r="A30" s="192" t="s">
        <v>41</v>
      </c>
      <c r="B30" s="193" t="s">
        <v>274</v>
      </c>
      <c r="C30" s="194"/>
      <c r="D30" s="194">
        <v>11273407.82</v>
      </c>
      <c r="E30" s="101"/>
    </row>
    <row r="31" spans="1:8" s="102" customFormat="1" ht="26.25">
      <c r="A31" s="192" t="s">
        <v>179</v>
      </c>
      <c r="B31" s="193" t="s">
        <v>275</v>
      </c>
      <c r="C31" s="194"/>
      <c r="D31" s="194">
        <v>9167551.2699999996</v>
      </c>
      <c r="E31" s="101"/>
      <c r="F31" s="107"/>
    </row>
    <row r="32" spans="1:8" s="102" customFormat="1" ht="26.25">
      <c r="A32" s="197" t="s">
        <v>49</v>
      </c>
      <c r="B32" s="193" t="s">
        <v>276</v>
      </c>
      <c r="C32" s="194"/>
      <c r="D32" s="194">
        <v>210905.57</v>
      </c>
      <c r="E32" s="101"/>
      <c r="F32" s="107"/>
    </row>
    <row r="33" spans="1:8" s="102" customFormat="1" ht="26.25">
      <c r="A33" s="197" t="s">
        <v>50</v>
      </c>
      <c r="B33" s="193" t="s">
        <v>277</v>
      </c>
      <c r="C33" s="194"/>
      <c r="D33" s="194">
        <v>63971.35</v>
      </c>
      <c r="E33" s="101"/>
      <c r="F33" s="107"/>
    </row>
    <row r="34" spans="1:8" s="102" customFormat="1" ht="26.25">
      <c r="A34" s="197" t="s">
        <v>51</v>
      </c>
      <c r="B34" s="222" t="s">
        <v>278</v>
      </c>
      <c r="C34" s="194"/>
      <c r="D34" s="194">
        <v>7288</v>
      </c>
      <c r="E34" s="101"/>
      <c r="F34" s="107"/>
    </row>
    <row r="35" spans="1:8" s="102" customFormat="1" ht="26.25">
      <c r="A35" s="195" t="s">
        <v>53</v>
      </c>
      <c r="B35" s="196">
        <v>41210004</v>
      </c>
      <c r="C35" s="194"/>
      <c r="D35" s="194">
        <v>1687.8</v>
      </c>
      <c r="E35" s="101"/>
      <c r="F35" s="107"/>
    </row>
    <row r="36" spans="1:8" s="102" customFormat="1" ht="26.25">
      <c r="A36" s="195" t="s">
        <v>55</v>
      </c>
      <c r="B36" s="196">
        <v>41210007</v>
      </c>
      <c r="C36" s="194"/>
      <c r="D36" s="194">
        <v>2500</v>
      </c>
      <c r="E36" s="101"/>
      <c r="F36" s="107"/>
    </row>
    <row r="37" spans="1:8" s="102" customFormat="1" ht="26.25">
      <c r="A37" s="195" t="s">
        <v>160</v>
      </c>
      <c r="B37" s="221">
        <v>41210008</v>
      </c>
      <c r="C37" s="194"/>
      <c r="D37" s="194">
        <v>219470</v>
      </c>
      <c r="E37" s="101"/>
      <c r="F37" s="107"/>
    </row>
    <row r="38" spans="1:8" s="102" customFormat="1" ht="26.25">
      <c r="A38" s="195" t="s">
        <v>56</v>
      </c>
      <c r="B38" s="196">
        <v>41210029</v>
      </c>
      <c r="C38" s="194"/>
      <c r="D38" s="194">
        <v>940</v>
      </c>
      <c r="E38" s="101"/>
      <c r="F38" s="107" t="s">
        <v>181</v>
      </c>
      <c r="G38" s="109"/>
      <c r="H38" s="103"/>
    </row>
    <row r="39" spans="1:8" s="102" customFormat="1" ht="26.25">
      <c r="A39" s="195" t="s">
        <v>228</v>
      </c>
      <c r="B39" s="196">
        <v>41219999</v>
      </c>
      <c r="C39" s="194"/>
      <c r="D39" s="194">
        <v>25600</v>
      </c>
      <c r="E39" s="101"/>
      <c r="F39" s="107"/>
      <c r="G39" s="109"/>
      <c r="H39" s="103"/>
    </row>
    <row r="40" spans="1:8" s="102" customFormat="1" ht="26.25">
      <c r="A40" s="195" t="s">
        <v>58</v>
      </c>
      <c r="B40" s="196">
        <v>41220010</v>
      </c>
      <c r="C40" s="194"/>
      <c r="D40" s="194">
        <v>35718</v>
      </c>
      <c r="E40" s="101" t="s">
        <v>163</v>
      </c>
      <c r="F40" s="107"/>
      <c r="G40" s="109"/>
      <c r="H40" s="103"/>
    </row>
    <row r="41" spans="1:8" s="102" customFormat="1" ht="26.25">
      <c r="A41" s="195" t="s">
        <v>161</v>
      </c>
      <c r="B41" s="196">
        <v>41230007</v>
      </c>
      <c r="C41" s="194"/>
      <c r="D41" s="194">
        <v>780</v>
      </c>
      <c r="E41" s="101" t="s">
        <v>229</v>
      </c>
      <c r="F41" s="107" t="s">
        <v>182</v>
      </c>
      <c r="G41" s="109"/>
      <c r="H41" s="103"/>
    </row>
    <row r="42" spans="1:8" s="102" customFormat="1" ht="26.25">
      <c r="A42" s="195" t="s">
        <v>233</v>
      </c>
      <c r="B42" s="196">
        <v>41300003</v>
      </c>
      <c r="C42" s="194"/>
      <c r="D42" s="194">
        <v>107707.99</v>
      </c>
      <c r="E42" s="101"/>
      <c r="F42" s="107"/>
      <c r="G42" s="109"/>
      <c r="H42" s="103"/>
    </row>
    <row r="43" spans="1:8" s="102" customFormat="1" ht="26.25">
      <c r="A43" s="195" t="s">
        <v>64</v>
      </c>
      <c r="B43" s="196">
        <v>41500004</v>
      </c>
      <c r="C43" s="194"/>
      <c r="D43" s="194">
        <v>167200</v>
      </c>
      <c r="E43" s="101"/>
      <c r="F43" s="107"/>
      <c r="G43" s="109"/>
      <c r="H43" s="103"/>
    </row>
    <row r="44" spans="1:8" s="102" customFormat="1" ht="26.25">
      <c r="A44" s="195" t="s">
        <v>65</v>
      </c>
      <c r="B44" s="196">
        <v>41599999</v>
      </c>
      <c r="C44" s="194"/>
      <c r="D44" s="194">
        <v>210410</v>
      </c>
      <c r="E44" s="101"/>
      <c r="F44" s="107" t="s">
        <v>183</v>
      </c>
    </row>
    <row r="45" spans="1:8" s="102" customFormat="1" ht="26.25">
      <c r="A45" s="195" t="s">
        <v>238</v>
      </c>
      <c r="B45" s="196">
        <v>42100001</v>
      </c>
      <c r="C45" s="194"/>
      <c r="D45" s="194">
        <v>311448.63</v>
      </c>
      <c r="E45" s="101"/>
      <c r="F45" s="107"/>
    </row>
    <row r="46" spans="1:8" s="102" customFormat="1" ht="26.25">
      <c r="A46" s="195" t="s">
        <v>70</v>
      </c>
      <c r="B46" s="196">
        <v>42100002</v>
      </c>
      <c r="C46" s="194"/>
      <c r="D46" s="194">
        <v>9529873.8200000003</v>
      </c>
      <c r="E46" s="101"/>
      <c r="F46" s="107"/>
    </row>
    <row r="47" spans="1:8" s="102" customFormat="1" ht="26.25">
      <c r="A47" s="195" t="s">
        <v>71</v>
      </c>
      <c r="B47" s="196">
        <v>42100004</v>
      </c>
      <c r="C47" s="194"/>
      <c r="D47" s="194">
        <v>3136927.54</v>
      </c>
      <c r="E47" s="101"/>
      <c r="F47" s="107"/>
    </row>
    <row r="48" spans="1:8" s="102" customFormat="1" ht="26.25">
      <c r="A48" s="195" t="s">
        <v>72</v>
      </c>
      <c r="B48" s="196">
        <v>42100005</v>
      </c>
      <c r="C48" s="194"/>
      <c r="D48" s="194">
        <v>119768.81</v>
      </c>
      <c r="E48" s="101"/>
      <c r="F48" s="107"/>
    </row>
    <row r="49" spans="1:6" s="102" customFormat="1" ht="26.25">
      <c r="A49" s="195" t="s">
        <v>73</v>
      </c>
      <c r="B49" s="196">
        <v>42100006</v>
      </c>
      <c r="C49" s="194"/>
      <c r="D49" s="194">
        <v>0</v>
      </c>
      <c r="E49" s="101"/>
      <c r="F49" s="107"/>
    </row>
    <row r="50" spans="1:6" s="102" customFormat="1" ht="26.25">
      <c r="A50" s="195" t="s">
        <v>74</v>
      </c>
      <c r="B50" s="196">
        <v>42100007</v>
      </c>
      <c r="C50" s="194"/>
      <c r="D50" s="194">
        <v>6282975.3899999997</v>
      </c>
      <c r="E50" s="101"/>
      <c r="F50" s="107"/>
    </row>
    <row r="51" spans="1:6" s="102" customFormat="1" ht="26.25">
      <c r="A51" s="195" t="s">
        <v>231</v>
      </c>
      <c r="B51" s="196">
        <v>42100010</v>
      </c>
      <c r="C51" s="194"/>
      <c r="D51" s="194">
        <v>0</v>
      </c>
      <c r="E51" s="101"/>
      <c r="F51" s="107"/>
    </row>
    <row r="52" spans="1:6" s="102" customFormat="1" ht="26.25">
      <c r="A52" s="195" t="s">
        <v>76</v>
      </c>
      <c r="B52" s="196">
        <v>42100012</v>
      </c>
      <c r="C52" s="194"/>
      <c r="D52" s="194">
        <v>85369.31</v>
      </c>
      <c r="E52" s="101"/>
      <c r="F52" s="107"/>
    </row>
    <row r="53" spans="1:6" s="102" customFormat="1" ht="26.25">
      <c r="A53" s="195" t="s">
        <v>158</v>
      </c>
      <c r="B53" s="196">
        <v>42100013</v>
      </c>
      <c r="C53" s="194"/>
      <c r="D53" s="194">
        <v>743121.29</v>
      </c>
      <c r="E53" s="101"/>
      <c r="F53" s="107" t="s">
        <v>184</v>
      </c>
    </row>
    <row r="54" spans="1:6" s="102" customFormat="1" ht="26.25">
      <c r="A54" s="195" t="s">
        <v>77</v>
      </c>
      <c r="B54" s="196">
        <v>42100014</v>
      </c>
      <c r="C54" s="194"/>
      <c r="D54" s="194">
        <v>1278.6400000000001</v>
      </c>
      <c r="E54" s="101"/>
      <c r="F54" s="107"/>
    </row>
    <row r="55" spans="1:6" s="102" customFormat="1" ht="26.25">
      <c r="A55" s="195" t="s">
        <v>78</v>
      </c>
      <c r="B55" s="196">
        <v>42100015</v>
      </c>
      <c r="C55" s="194"/>
      <c r="D55" s="194">
        <v>711692.99</v>
      </c>
      <c r="E55" s="101"/>
      <c r="F55" s="107"/>
    </row>
    <row r="56" spans="1:6" s="102" customFormat="1" ht="26.25">
      <c r="A56" s="195" t="s">
        <v>83</v>
      </c>
      <c r="B56" s="193"/>
      <c r="C56" s="194"/>
      <c r="D56" s="194"/>
      <c r="E56" s="101"/>
    </row>
    <row r="57" spans="1:6" s="102" customFormat="1" ht="26.25">
      <c r="A57" s="195" t="s">
        <v>84</v>
      </c>
      <c r="B57" s="193" t="s">
        <v>279</v>
      </c>
      <c r="C57" s="194"/>
      <c r="D57" s="194">
        <v>25815407</v>
      </c>
      <c r="E57" s="101"/>
    </row>
    <row r="58" spans="1:6" s="102" customFormat="1" ht="26.25">
      <c r="A58" s="195" t="s">
        <v>309</v>
      </c>
      <c r="B58" s="193"/>
      <c r="C58" s="194"/>
      <c r="D58" s="194">
        <v>8900</v>
      </c>
      <c r="E58" s="101"/>
    </row>
    <row r="59" spans="1:6" s="102" customFormat="1" ht="26.25">
      <c r="A59" s="197" t="s">
        <v>180</v>
      </c>
      <c r="B59" s="193" t="s">
        <v>280</v>
      </c>
      <c r="C59" s="194">
        <v>11606565</v>
      </c>
      <c r="D59" s="194"/>
      <c r="E59" s="101"/>
    </row>
    <row r="60" spans="1:6" s="102" customFormat="1" ht="26.25">
      <c r="A60" s="197" t="s">
        <v>206</v>
      </c>
      <c r="B60" s="193" t="s">
        <v>281</v>
      </c>
      <c r="C60" s="194">
        <v>2119260</v>
      </c>
      <c r="D60" s="194"/>
      <c r="E60" s="101"/>
    </row>
    <row r="61" spans="1:6" s="102" customFormat="1" ht="26.25">
      <c r="A61" s="197" t="s">
        <v>207</v>
      </c>
      <c r="B61" s="193" t="s">
        <v>282</v>
      </c>
      <c r="C61" s="194">
        <v>7998859.3499999996</v>
      </c>
      <c r="D61" s="194"/>
      <c r="E61" s="101"/>
    </row>
    <row r="62" spans="1:6" s="102" customFormat="1" ht="26.25">
      <c r="A62" s="197" t="s">
        <v>28</v>
      </c>
      <c r="B62" s="193" t="s">
        <v>283</v>
      </c>
      <c r="C62" s="194">
        <v>242800</v>
      </c>
      <c r="D62" s="194"/>
      <c r="E62" s="101"/>
      <c r="F62" s="107"/>
    </row>
    <row r="63" spans="1:6" s="102" customFormat="1" ht="26.25">
      <c r="A63" s="197" t="s">
        <v>29</v>
      </c>
      <c r="B63" s="193" t="s">
        <v>284</v>
      </c>
      <c r="C63" s="194">
        <v>2665792.15</v>
      </c>
      <c r="D63" s="194"/>
      <c r="E63" s="101" t="s">
        <v>221</v>
      </c>
      <c r="F63" s="107"/>
    </row>
    <row r="64" spans="1:6" s="102" customFormat="1" ht="26.25">
      <c r="A64" s="197" t="s">
        <v>30</v>
      </c>
      <c r="B64" s="193" t="s">
        <v>285</v>
      </c>
      <c r="C64" s="194">
        <v>1634746.3</v>
      </c>
      <c r="D64" s="194"/>
      <c r="E64" s="101"/>
      <c r="F64" s="107"/>
    </row>
    <row r="65" spans="1:11" s="102" customFormat="1" ht="26.25">
      <c r="A65" s="197" t="s">
        <v>31</v>
      </c>
      <c r="B65" s="193" t="s">
        <v>286</v>
      </c>
      <c r="C65" s="194">
        <v>182738.23</v>
      </c>
      <c r="D65" s="198"/>
      <c r="E65" s="101"/>
      <c r="F65" s="107"/>
    </row>
    <row r="66" spans="1:11" s="102" customFormat="1" ht="26.25">
      <c r="A66" s="197" t="s">
        <v>32</v>
      </c>
      <c r="B66" s="193" t="s">
        <v>287</v>
      </c>
      <c r="C66" s="194">
        <v>397347.87</v>
      </c>
      <c r="D66" s="198"/>
      <c r="E66" s="101"/>
      <c r="F66" s="107"/>
    </row>
    <row r="67" spans="1:11" s="102" customFormat="1" ht="26.25">
      <c r="A67" s="197" t="s">
        <v>33</v>
      </c>
      <c r="B67" s="193" t="s">
        <v>288</v>
      </c>
      <c r="C67" s="194">
        <v>3067490</v>
      </c>
      <c r="D67" s="198"/>
      <c r="E67" s="101"/>
      <c r="F67" s="107"/>
    </row>
    <row r="68" spans="1:11" s="102" customFormat="1" ht="27" thickBot="1">
      <c r="A68" s="197" t="s">
        <v>35</v>
      </c>
      <c r="B68" s="193" t="s">
        <v>295</v>
      </c>
      <c r="C68" s="194">
        <v>3277826.44</v>
      </c>
      <c r="D68" s="287"/>
      <c r="E68" s="101"/>
      <c r="F68" s="107"/>
    </row>
    <row r="69" spans="1:11" s="102" customFormat="1" ht="27" thickBot="1">
      <c r="A69" s="199"/>
      <c r="B69" s="200"/>
      <c r="C69" s="201">
        <f>SUM(C7:C68)</f>
        <v>69828386.599999994</v>
      </c>
      <c r="D69" s="201">
        <f>SUM(D7:D68)</f>
        <v>69828386.600000009</v>
      </c>
      <c r="E69" s="110"/>
      <c r="F69" s="111"/>
      <c r="G69" s="112">
        <f>C69-D69</f>
        <v>0</v>
      </c>
      <c r="H69" s="113" t="s">
        <v>185</v>
      </c>
    </row>
    <row r="70" spans="1:11" s="102" customFormat="1" ht="27" thickTop="1">
      <c r="A70" s="202"/>
      <c r="B70" s="202"/>
      <c r="C70" s="203"/>
      <c r="D70" s="203"/>
      <c r="E70" s="101"/>
      <c r="K70" s="111"/>
    </row>
    <row r="71" spans="1:11" s="111" customFormat="1" ht="26.25">
      <c r="A71" s="110"/>
      <c r="B71" s="110"/>
      <c r="C71" s="114"/>
      <c r="D71" s="114"/>
      <c r="E71" s="101"/>
      <c r="F71" s="115"/>
      <c r="G71" s="115"/>
      <c r="H71" s="115"/>
      <c r="I71" s="102"/>
      <c r="J71" s="102"/>
      <c r="K71" s="102"/>
    </row>
    <row r="72" spans="1:11" s="111" customFormat="1" ht="26.25">
      <c r="A72" s="110"/>
      <c r="B72" s="110"/>
      <c r="C72" s="114"/>
      <c r="D72" s="114"/>
      <c r="E72" s="101"/>
      <c r="F72" s="115"/>
      <c r="G72" s="115"/>
      <c r="H72" s="115"/>
      <c r="I72" s="102"/>
      <c r="J72" s="102"/>
      <c r="K72" s="102"/>
    </row>
    <row r="73" spans="1:11" s="111" customFormat="1" ht="26.25">
      <c r="A73" s="110"/>
      <c r="B73" s="110"/>
      <c r="C73" s="114"/>
      <c r="D73" s="114"/>
      <c r="E73" s="101"/>
      <c r="F73" s="115"/>
      <c r="G73" s="115"/>
      <c r="H73" s="115"/>
      <c r="I73" s="102"/>
      <c r="J73" s="102"/>
      <c r="K73" s="102"/>
    </row>
    <row r="74" spans="1:11" s="102" customFormat="1" ht="26.25">
      <c r="A74" s="163" t="s">
        <v>217</v>
      </c>
      <c r="B74" s="163" t="s">
        <v>218</v>
      </c>
      <c r="C74" s="163"/>
      <c r="D74" s="167"/>
      <c r="E74" s="101"/>
      <c r="F74" s="115"/>
      <c r="G74" s="115"/>
      <c r="H74" s="115"/>
      <c r="I74" s="115"/>
      <c r="J74" s="115"/>
    </row>
    <row r="75" spans="1:11" s="102" customFormat="1" ht="23.25">
      <c r="A75" s="163" t="s">
        <v>202</v>
      </c>
      <c r="B75" s="163" t="s">
        <v>213</v>
      </c>
      <c r="C75" s="163"/>
      <c r="D75" s="167"/>
      <c r="E75" s="115"/>
      <c r="F75" s="115"/>
      <c r="G75" s="115"/>
      <c r="H75" s="115"/>
      <c r="I75" s="115"/>
      <c r="J75" s="115"/>
      <c r="K75" s="115"/>
    </row>
    <row r="76" spans="1:11" s="115" customFormat="1" ht="23.25">
      <c r="A76" s="163" t="s">
        <v>203</v>
      </c>
      <c r="B76" s="163" t="s">
        <v>214</v>
      </c>
      <c r="C76" s="163"/>
      <c r="D76" s="168"/>
      <c r="F76" s="117"/>
      <c r="G76" s="117"/>
      <c r="H76" s="117"/>
    </row>
    <row r="77" spans="1:11" s="115" customFormat="1" ht="23.25">
      <c r="A77" s="163"/>
      <c r="B77" s="163"/>
      <c r="C77" s="163"/>
      <c r="D77" s="167"/>
      <c r="E77" s="117"/>
      <c r="F77" s="117"/>
      <c r="G77" s="117"/>
      <c r="H77" s="117"/>
      <c r="I77" s="117"/>
      <c r="J77" s="117"/>
    </row>
    <row r="78" spans="1:11" s="115" customFormat="1" ht="23.25">
      <c r="A78" s="163"/>
      <c r="B78" s="163"/>
      <c r="C78" s="163"/>
      <c r="D78" s="168"/>
      <c r="E78" s="117"/>
      <c r="F78" s="117"/>
      <c r="G78" s="117"/>
      <c r="H78" s="117"/>
      <c r="I78" s="117"/>
      <c r="J78" s="117"/>
      <c r="K78" s="117"/>
    </row>
    <row r="79" spans="1:11" s="117" customFormat="1" ht="24" customHeight="1">
      <c r="A79" s="163"/>
      <c r="B79" s="163" t="s">
        <v>219</v>
      </c>
      <c r="C79" s="163"/>
      <c r="D79" s="168"/>
      <c r="H79" s="120"/>
    </row>
    <row r="80" spans="1:11" s="117" customFormat="1" ht="24" customHeight="1">
      <c r="A80" s="163"/>
      <c r="B80" s="163" t="s">
        <v>215</v>
      </c>
      <c r="C80" s="163"/>
      <c r="D80" s="168"/>
    </row>
    <row r="81" spans="1:11" s="117" customFormat="1" ht="24" customHeight="1">
      <c r="A81" s="163"/>
      <c r="B81" s="163" t="s">
        <v>216</v>
      </c>
      <c r="C81" s="163"/>
      <c r="D81" s="168"/>
    </row>
    <row r="82" spans="1:11" s="117" customFormat="1" ht="18">
      <c r="C82" s="118"/>
      <c r="D82" s="118"/>
    </row>
    <row r="83" spans="1:11" s="117" customFormat="1" ht="18">
      <c r="C83" s="118"/>
      <c r="D83" s="118"/>
    </row>
    <row r="84" spans="1:11" s="117" customFormat="1" ht="18">
      <c r="C84" s="118"/>
      <c r="D84" s="118"/>
    </row>
    <row r="85" spans="1:11" s="117" customFormat="1" ht="21">
      <c r="C85" s="118"/>
      <c r="D85" s="118"/>
      <c r="E85" s="121"/>
      <c r="F85" s="121"/>
      <c r="G85" s="121"/>
      <c r="H85" s="121"/>
    </row>
    <row r="86" spans="1:11" s="117" customFormat="1" ht="23.25">
      <c r="B86" s="122"/>
      <c r="C86" s="118"/>
      <c r="D86" s="118"/>
      <c r="E86" s="121"/>
      <c r="F86" s="121"/>
      <c r="G86" s="121"/>
      <c r="H86" s="121"/>
      <c r="I86" s="121"/>
      <c r="J86" s="121"/>
    </row>
    <row r="87" spans="1:11" s="117" customFormat="1" ht="23.25">
      <c r="A87" s="121"/>
      <c r="B87" s="123"/>
      <c r="C87" s="124"/>
      <c r="D87" s="124"/>
      <c r="E87" s="121"/>
      <c r="F87" s="121"/>
      <c r="G87" s="121"/>
      <c r="H87" s="121"/>
      <c r="I87" s="121"/>
      <c r="J87" s="121"/>
      <c r="K87" s="121"/>
    </row>
    <row r="88" spans="1:11" s="117" customFormat="1" ht="23.25">
      <c r="A88" s="115"/>
      <c r="B88" s="115"/>
      <c r="C88" s="119"/>
      <c r="D88" s="119"/>
      <c r="E88" s="115"/>
      <c r="F88" s="115"/>
      <c r="G88" s="115"/>
      <c r="H88" s="115"/>
      <c r="I88" s="115"/>
      <c r="J88" s="115"/>
      <c r="K88" s="115"/>
    </row>
    <row r="89" spans="1:11" s="115" customFormat="1" ht="23.25">
      <c r="C89" s="119"/>
      <c r="D89" s="119"/>
      <c r="E89" s="117"/>
      <c r="F89" s="117"/>
      <c r="G89" s="117"/>
      <c r="H89" s="117"/>
    </row>
    <row r="90" spans="1:11" s="115" customFormat="1" ht="23.25">
      <c r="C90" s="119"/>
      <c r="D90" s="119"/>
      <c r="E90" s="117"/>
      <c r="F90" s="117"/>
      <c r="G90" s="117"/>
      <c r="H90" s="117"/>
      <c r="I90" s="117"/>
      <c r="J90" s="117"/>
    </row>
    <row r="91" spans="1:11" s="115" customFormat="1" ht="23.25">
      <c r="A91" s="117"/>
      <c r="B91" s="117"/>
      <c r="C91" s="118"/>
      <c r="D91" s="118"/>
      <c r="E91" s="117"/>
      <c r="F91" s="117"/>
      <c r="G91" s="117"/>
      <c r="H91" s="117"/>
      <c r="I91" s="117"/>
      <c r="J91" s="117"/>
      <c r="K91" s="117"/>
    </row>
    <row r="92" spans="1:11" s="117" customFormat="1" ht="18">
      <c r="C92" s="118"/>
      <c r="D92" s="118"/>
    </row>
    <row r="93" spans="1:11" s="117" customFormat="1" ht="18">
      <c r="C93" s="118"/>
      <c r="D93" s="118"/>
    </row>
    <row r="94" spans="1:11" s="117" customFormat="1" ht="18">
      <c r="C94" s="118"/>
      <c r="D94" s="118"/>
    </row>
    <row r="95" spans="1:11" s="117" customFormat="1" ht="18">
      <c r="C95" s="118"/>
      <c r="D95" s="118"/>
    </row>
    <row r="96" spans="1:11" s="117" customFormat="1" ht="18">
      <c r="C96" s="118"/>
      <c r="D96" s="118"/>
    </row>
    <row r="97" spans="1:11" s="117" customFormat="1" ht="18">
      <c r="C97" s="118"/>
      <c r="D97" s="118"/>
    </row>
    <row r="98" spans="1:11" s="117" customFormat="1" ht="26.25">
      <c r="A98" s="110"/>
      <c r="B98" s="110"/>
      <c r="C98" s="114"/>
      <c r="D98" s="114"/>
      <c r="E98" s="101"/>
      <c r="F98" s="125"/>
      <c r="G98" s="125"/>
      <c r="H98" s="125"/>
    </row>
    <row r="99" spans="1:11" s="117" customFormat="1" ht="26.25">
      <c r="A99" s="101"/>
      <c r="B99" s="101"/>
      <c r="C99" s="116"/>
      <c r="D99" s="116"/>
      <c r="E99" s="101"/>
      <c r="F99" s="125"/>
      <c r="G99" s="125"/>
      <c r="H99" s="125"/>
      <c r="I99" s="125"/>
      <c r="J99" s="125"/>
    </row>
    <row r="100" spans="1:11" s="117" customFormat="1" ht="26.25">
      <c r="A100" s="101"/>
      <c r="B100" s="101"/>
      <c r="C100" s="116"/>
      <c r="D100" s="116"/>
      <c r="E100" s="115"/>
      <c r="F100" s="125"/>
      <c r="G100" s="125"/>
      <c r="H100" s="125"/>
      <c r="I100" s="125"/>
      <c r="J100" s="125"/>
      <c r="K100" s="125"/>
    </row>
    <row r="101" spans="1:11" ht="23.25">
      <c r="A101" s="115"/>
      <c r="B101" s="115"/>
      <c r="C101" s="119"/>
      <c r="D101" s="119"/>
      <c r="E101" s="115"/>
    </row>
  </sheetData>
  <mergeCells count="4">
    <mergeCell ref="A1:D1"/>
    <mergeCell ref="A2:D2"/>
    <mergeCell ref="A4:D4"/>
    <mergeCell ref="A3:D3"/>
  </mergeCells>
  <pageMargins left="0.31496062992125984" right="0.19685039370078741" top="0.55118110236220474" bottom="0.15748031496062992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22"/>
  <sheetViews>
    <sheetView topLeftCell="A10" workbookViewId="0">
      <selection activeCell="J11" sqref="J11"/>
    </sheetView>
  </sheetViews>
  <sheetFormatPr defaultRowHeight="21"/>
  <cols>
    <col min="1" max="1" width="16.875" style="61" customWidth="1"/>
    <col min="2" max="2" width="19.625" style="61" customWidth="1"/>
    <col min="3" max="3" width="38.75" style="61" customWidth="1"/>
    <col min="4" max="4" width="14.625" style="61" customWidth="1"/>
    <col min="5" max="5" width="11.375" style="61" customWidth="1"/>
    <col min="6" max="6" width="10.25" style="61" customWidth="1"/>
    <col min="7" max="7" width="10.875" style="61" customWidth="1"/>
    <col min="8" max="8" width="10.375" style="61" customWidth="1"/>
    <col min="9" max="16384" width="9" style="61"/>
  </cols>
  <sheetData>
    <row r="1" spans="1:8">
      <c r="A1" s="396" t="s">
        <v>0</v>
      </c>
      <c r="B1" s="396"/>
      <c r="C1" s="396"/>
      <c r="D1" s="396"/>
      <c r="E1" s="396"/>
      <c r="F1" s="396"/>
      <c r="G1" s="396"/>
      <c r="H1" s="396"/>
    </row>
    <row r="2" spans="1:8">
      <c r="A2" s="396" t="s">
        <v>129</v>
      </c>
      <c r="B2" s="396"/>
      <c r="C2" s="396"/>
      <c r="D2" s="396"/>
      <c r="E2" s="396"/>
      <c r="F2" s="396"/>
      <c r="G2" s="396"/>
      <c r="H2" s="396"/>
    </row>
    <row r="3" spans="1:8">
      <c r="A3" s="396" t="s">
        <v>257</v>
      </c>
      <c r="B3" s="396"/>
      <c r="C3" s="396"/>
      <c r="D3" s="396"/>
      <c r="E3" s="396"/>
      <c r="F3" s="396"/>
      <c r="G3" s="396"/>
      <c r="H3" s="396"/>
    </row>
    <row r="4" spans="1:8">
      <c r="A4" s="397" t="s">
        <v>156</v>
      </c>
      <c r="B4" s="397"/>
      <c r="C4" s="397"/>
      <c r="D4" s="397"/>
      <c r="E4" s="397"/>
      <c r="F4" s="397"/>
      <c r="G4" s="397"/>
      <c r="H4" s="397"/>
    </row>
    <row r="5" spans="1:8">
      <c r="A5" s="391" t="s">
        <v>103</v>
      </c>
      <c r="B5" s="391" t="s">
        <v>104</v>
      </c>
      <c r="C5" s="391" t="s">
        <v>105</v>
      </c>
      <c r="D5" s="62" t="s">
        <v>117</v>
      </c>
      <c r="E5" s="391" t="s">
        <v>118</v>
      </c>
      <c r="F5" s="391" t="s">
        <v>119</v>
      </c>
      <c r="G5" s="391" t="s">
        <v>120</v>
      </c>
      <c r="H5" s="391" t="s">
        <v>121</v>
      </c>
    </row>
    <row r="6" spans="1:8">
      <c r="A6" s="392"/>
      <c r="B6" s="392"/>
      <c r="C6" s="392"/>
      <c r="D6" s="63" t="s">
        <v>122</v>
      </c>
      <c r="E6" s="392"/>
      <c r="F6" s="392"/>
      <c r="G6" s="392"/>
      <c r="H6" s="392"/>
    </row>
    <row r="7" spans="1:8">
      <c r="A7" s="64" t="s">
        <v>123</v>
      </c>
      <c r="B7" s="64" t="s">
        <v>113</v>
      </c>
      <c r="C7" s="64" t="s">
        <v>124</v>
      </c>
      <c r="D7" s="65">
        <v>34000</v>
      </c>
      <c r="E7" s="65">
        <v>34000</v>
      </c>
      <c r="F7" s="66">
        <v>34000</v>
      </c>
      <c r="G7" s="65">
        <f>SUM(E7-F7)</f>
        <v>0</v>
      </c>
      <c r="H7" s="65"/>
    </row>
    <row r="8" spans="1:8">
      <c r="A8" s="64" t="s">
        <v>123</v>
      </c>
      <c r="B8" s="64" t="s">
        <v>113</v>
      </c>
      <c r="C8" s="67" t="s">
        <v>146</v>
      </c>
      <c r="D8" s="68">
        <v>365000</v>
      </c>
      <c r="E8" s="68">
        <v>365000</v>
      </c>
      <c r="F8" s="69">
        <v>365000</v>
      </c>
      <c r="G8" s="65">
        <f>SUM(E8-F8)</f>
        <v>0</v>
      </c>
      <c r="H8" s="68"/>
    </row>
    <row r="9" spans="1:8">
      <c r="A9" s="64" t="s">
        <v>123</v>
      </c>
      <c r="B9" s="64" t="s">
        <v>113</v>
      </c>
      <c r="C9" s="67" t="s">
        <v>125</v>
      </c>
      <c r="D9" s="68">
        <v>628000</v>
      </c>
      <c r="E9" s="68">
        <v>628000</v>
      </c>
      <c r="F9" s="69">
        <v>628000</v>
      </c>
      <c r="G9" s="65">
        <f t="shared" ref="G9:G10" si="0">SUM(E9-F9)</f>
        <v>0</v>
      </c>
      <c r="H9" s="68"/>
    </row>
    <row r="10" spans="1:8">
      <c r="A10" s="64" t="s">
        <v>123</v>
      </c>
      <c r="B10" s="64" t="s">
        <v>113</v>
      </c>
      <c r="C10" s="67" t="s">
        <v>147</v>
      </c>
      <c r="D10" s="68">
        <v>497800</v>
      </c>
      <c r="E10" s="68">
        <v>497800</v>
      </c>
      <c r="F10" s="69">
        <v>0</v>
      </c>
      <c r="G10" s="65">
        <f t="shared" si="0"/>
        <v>497800</v>
      </c>
      <c r="H10" s="68"/>
    </row>
    <row r="11" spans="1:8">
      <c r="A11" s="64" t="s">
        <v>123</v>
      </c>
      <c r="B11" s="64" t="s">
        <v>113</v>
      </c>
      <c r="C11" s="67" t="s">
        <v>148</v>
      </c>
      <c r="D11" s="68">
        <v>560000</v>
      </c>
      <c r="E11" s="68">
        <v>560000</v>
      </c>
      <c r="F11" s="69">
        <v>0</v>
      </c>
      <c r="G11" s="65">
        <f>SUM(E11-F11)</f>
        <v>560000</v>
      </c>
      <c r="H11" s="68"/>
    </row>
    <row r="12" spans="1:8">
      <c r="A12" s="67"/>
      <c r="B12" s="67"/>
      <c r="C12" s="67" t="s">
        <v>149</v>
      </c>
      <c r="D12" s="68"/>
      <c r="E12" s="68"/>
      <c r="F12" s="69"/>
      <c r="G12" s="68"/>
      <c r="H12" s="68"/>
    </row>
    <row r="13" spans="1:8">
      <c r="A13" s="64" t="s">
        <v>123</v>
      </c>
      <c r="B13" s="64" t="s">
        <v>113</v>
      </c>
      <c r="C13" s="67" t="s">
        <v>150</v>
      </c>
      <c r="D13" s="68">
        <v>560000</v>
      </c>
      <c r="E13" s="68">
        <v>560000</v>
      </c>
      <c r="F13" s="69">
        <v>0</v>
      </c>
      <c r="G13" s="65">
        <f>SUM(E13-F13)</f>
        <v>560000</v>
      </c>
      <c r="H13" s="68"/>
    </row>
    <row r="14" spans="1:8">
      <c r="A14" s="64" t="s">
        <v>123</v>
      </c>
      <c r="B14" s="64" t="s">
        <v>113</v>
      </c>
      <c r="C14" s="67" t="s">
        <v>126</v>
      </c>
      <c r="D14" s="68">
        <v>560000</v>
      </c>
      <c r="E14" s="68">
        <v>560000</v>
      </c>
      <c r="F14" s="69">
        <v>0</v>
      </c>
      <c r="G14" s="65">
        <f t="shared" ref="G14:G16" si="1">SUM(E14-F14)</f>
        <v>560000</v>
      </c>
      <c r="H14" s="68"/>
    </row>
    <row r="15" spans="1:8">
      <c r="A15" s="64" t="s">
        <v>123</v>
      </c>
      <c r="B15" s="64" t="s">
        <v>113</v>
      </c>
      <c r="C15" s="70" t="s">
        <v>127</v>
      </c>
      <c r="D15" s="71">
        <v>280000</v>
      </c>
      <c r="E15" s="71">
        <v>280000</v>
      </c>
      <c r="F15" s="72">
        <v>0</v>
      </c>
      <c r="G15" s="65">
        <f t="shared" si="1"/>
        <v>280000</v>
      </c>
      <c r="H15" s="71"/>
    </row>
    <row r="16" spans="1:8">
      <c r="A16" s="64" t="s">
        <v>123</v>
      </c>
      <c r="B16" s="64" t="s">
        <v>113</v>
      </c>
      <c r="C16" s="70" t="s">
        <v>151</v>
      </c>
      <c r="D16" s="71">
        <v>961000</v>
      </c>
      <c r="E16" s="71">
        <v>961000</v>
      </c>
      <c r="F16" s="72">
        <v>0</v>
      </c>
      <c r="G16" s="65">
        <f t="shared" si="1"/>
        <v>961000</v>
      </c>
      <c r="H16" s="71"/>
    </row>
    <row r="17" spans="1:8">
      <c r="A17" s="67" t="s">
        <v>123</v>
      </c>
      <c r="B17" s="67" t="s">
        <v>113</v>
      </c>
      <c r="C17" s="70" t="s">
        <v>128</v>
      </c>
      <c r="D17" s="71">
        <v>557000</v>
      </c>
      <c r="E17" s="71">
        <v>557000</v>
      </c>
      <c r="F17" s="72">
        <v>0</v>
      </c>
      <c r="G17" s="65">
        <f t="shared" ref="G17:G18" si="2">SUM(E17-F17)</f>
        <v>557000</v>
      </c>
      <c r="H17" s="71"/>
    </row>
    <row r="18" spans="1:8">
      <c r="A18" s="70" t="s">
        <v>123</v>
      </c>
      <c r="B18" s="70" t="s">
        <v>113</v>
      </c>
      <c r="C18" s="70" t="s">
        <v>152</v>
      </c>
      <c r="D18" s="71">
        <v>560000</v>
      </c>
      <c r="E18" s="71">
        <v>560000</v>
      </c>
      <c r="F18" s="72">
        <v>0</v>
      </c>
      <c r="G18" s="65">
        <f t="shared" si="2"/>
        <v>560000</v>
      </c>
      <c r="H18" s="71"/>
    </row>
    <row r="19" spans="1:8">
      <c r="A19" s="70"/>
      <c r="B19" s="70"/>
      <c r="C19" s="70" t="s">
        <v>153</v>
      </c>
      <c r="D19" s="71"/>
      <c r="E19" s="71"/>
      <c r="F19" s="72"/>
      <c r="G19" s="71"/>
      <c r="H19" s="71"/>
    </row>
    <row r="20" spans="1:8">
      <c r="A20" s="67" t="s">
        <v>123</v>
      </c>
      <c r="B20" s="67" t="s">
        <v>113</v>
      </c>
      <c r="C20" s="67" t="s">
        <v>154</v>
      </c>
      <c r="D20" s="68">
        <v>190000</v>
      </c>
      <c r="E20" s="68">
        <v>190000</v>
      </c>
      <c r="F20" s="69">
        <v>0</v>
      </c>
      <c r="G20" s="68">
        <f>SUM(E20-F20)</f>
        <v>190000</v>
      </c>
      <c r="H20" s="68"/>
    </row>
    <row r="21" spans="1:8">
      <c r="A21" s="64" t="s">
        <v>123</v>
      </c>
      <c r="B21" s="64" t="s">
        <v>113</v>
      </c>
      <c r="C21" s="70" t="s">
        <v>155</v>
      </c>
      <c r="D21" s="71">
        <v>279000</v>
      </c>
      <c r="E21" s="71">
        <v>279000</v>
      </c>
      <c r="F21" s="72">
        <v>0</v>
      </c>
      <c r="G21" s="65">
        <f>SUM(E21-F21)</f>
        <v>279000</v>
      </c>
      <c r="H21" s="71"/>
    </row>
    <row r="22" spans="1:8">
      <c r="A22" s="393" t="s">
        <v>20</v>
      </c>
      <c r="B22" s="394"/>
      <c r="C22" s="395"/>
      <c r="D22" s="73">
        <f>SUM(D7:D21)</f>
        <v>6031800</v>
      </c>
      <c r="E22" s="73">
        <f>SUM(E7:E21)</f>
        <v>6031800</v>
      </c>
      <c r="F22" s="73">
        <f>SUM(F7:F21)</f>
        <v>1027000</v>
      </c>
      <c r="G22" s="73">
        <f>SUM(G7:G21)</f>
        <v>5004800</v>
      </c>
      <c r="H22" s="73"/>
    </row>
  </sheetData>
  <mergeCells count="12">
    <mergeCell ref="H5:H6"/>
    <mergeCell ref="A22:C22"/>
    <mergeCell ref="A1:H1"/>
    <mergeCell ref="A2:H2"/>
    <mergeCell ref="A3:H3"/>
    <mergeCell ref="A4:H4"/>
    <mergeCell ref="A5:A6"/>
    <mergeCell ref="B5:B6"/>
    <mergeCell ref="C5:C6"/>
    <mergeCell ref="E5:E6"/>
    <mergeCell ref="F5:F6"/>
    <mergeCell ref="G5:G6"/>
  </mergeCells>
  <pageMargins left="0.23622047244094491" right="0.35433070866141736" top="0.23622047244094491" bottom="0.19685039370078741" header="0.15748031496062992" footer="0.1574803149606299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7</vt:i4>
      </vt:variant>
      <vt:variant>
        <vt:lpstr>ช่วงที่มีชื่อ</vt:lpstr>
      </vt:variant>
      <vt:variant>
        <vt:i4>1</vt:i4>
      </vt:variant>
    </vt:vector>
  </HeadingPairs>
  <TitlesOfParts>
    <vt:vector size="8" baseType="lpstr">
      <vt:lpstr>รายงานรับ-จ่าย</vt:lpstr>
      <vt:lpstr>หมายเหตุรายรับ</vt:lpstr>
      <vt:lpstr>หมายเหตุรายจ่ายค้างจ่าย</vt:lpstr>
      <vt:lpstr>หมายเหตุเงินรับฝาก</vt:lpstr>
      <vt:lpstr>กระทบยอดเงินฝาก</vt:lpstr>
      <vt:lpstr>งบทดลอง</vt:lpstr>
      <vt:lpstr>หมายเหตุเงินสะสม</vt:lpstr>
      <vt:lpstr>'รายงานรับ-จ่าย'!Print_Titles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2018-09-07T02:49:03Z</cp:lastPrinted>
  <dcterms:modified xsi:type="dcterms:W3CDTF">2018-09-07T02:49:51Z</dcterms:modified>
</cp:coreProperties>
</file>